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Cindy\Desktop\"/>
    </mc:Choice>
  </mc:AlternateContent>
  <xr:revisionPtr revIDLastSave="0" documentId="8_{CBE00A89-CE4F-44D1-8B23-5ADD19D61EAF}" xr6:coauthVersionLast="47" xr6:coauthVersionMax="47" xr10:uidLastSave="{00000000-0000-0000-0000-000000000000}"/>
  <workbookProtection workbookAlgorithmName="SHA-512" workbookHashValue="70CVKhH4BarqGbvHooCQMP4Le/OuM8TPcIhYFNSvp5dSnjU8jYzYM3AoiKQQxw7cArYhf9DngHdqMBi+JTZ0mA==" workbookSaltValue="4aXfzuYWLO7SZ0WwknElEw==" workbookSpinCount="100000" lockStructure="1"/>
  <bookViews>
    <workbookView xWindow="-120" yWindow="-120" windowWidth="29040" windowHeight="15840" xr2:uid="{00000000-000D-0000-FFFF-FFFF00000000}"/>
  </bookViews>
  <sheets>
    <sheet name="Sheet1" sheetId="1" r:id="rId1"/>
    <sheet name="Sheet2" sheetId="2" r:id="rId2"/>
  </sheets>
  <definedNames>
    <definedName name="_xlnm.Print_Titles" localSheetId="0">Sheet1!$A:$C,Sheet1!$1:$3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 i="1" l="1"/>
  <c r="F16" i="1"/>
  <c r="F5" i="1"/>
  <c r="F22" i="1"/>
  <c r="F8" i="1"/>
  <c r="F19" i="1"/>
  <c r="F10" i="1"/>
  <c r="F14" i="1"/>
  <c r="F7" i="1"/>
  <c r="F6" i="1"/>
  <c r="F18" i="1"/>
  <c r="F21" i="1"/>
  <c r="C57" i="1"/>
  <c r="AB49" i="1"/>
  <c r="AB48" i="1"/>
  <c r="AB47" i="1"/>
  <c r="AB46" i="1"/>
  <c r="AB45" i="1"/>
  <c r="AB44" i="1"/>
  <c r="AB43" i="1"/>
  <c r="AB42" i="1"/>
  <c r="AB41" i="1"/>
  <c r="AB40" i="1"/>
  <c r="AB39" i="1"/>
  <c r="AB38" i="1"/>
  <c r="AB37" i="1"/>
  <c r="D50" i="1" l="1"/>
  <c r="E50" i="1"/>
  <c r="D24" i="1"/>
  <c r="E24" i="1"/>
  <c r="D35" i="1"/>
  <c r="E35" i="1"/>
  <c r="AC49" i="1" l="1"/>
  <c r="AC48" i="1"/>
  <c r="AC47" i="1"/>
  <c r="AC46" i="1"/>
  <c r="AC45" i="1"/>
  <c r="AC44" i="1"/>
  <c r="AC43" i="1"/>
  <c r="AC42" i="1"/>
  <c r="AC41" i="1"/>
  <c r="AC40" i="1"/>
  <c r="AC39" i="1"/>
  <c r="AC38" i="1"/>
  <c r="AC37" i="1"/>
  <c r="AB34" i="1"/>
  <c r="AB33" i="1"/>
  <c r="AB31" i="1"/>
  <c r="AB30" i="1"/>
  <c r="AB29" i="1"/>
  <c r="AB28" i="1"/>
  <c r="AB27" i="1"/>
  <c r="AB26" i="1"/>
  <c r="AC34" i="1"/>
  <c r="AC33" i="1"/>
  <c r="AC32" i="1"/>
  <c r="AC31" i="1"/>
  <c r="AC30" i="1"/>
  <c r="AC29" i="1"/>
  <c r="AC28" i="1"/>
  <c r="AC27" i="1"/>
  <c r="AC26" i="1"/>
  <c r="AC25" i="1"/>
  <c r="AB25" i="1"/>
  <c r="AC23" i="1"/>
  <c r="AC22" i="1"/>
  <c r="AC21" i="1"/>
  <c r="AC20" i="1"/>
  <c r="AC19" i="1"/>
  <c r="AC18" i="1"/>
  <c r="AC17" i="1"/>
  <c r="AC16" i="1"/>
  <c r="AC15" i="1"/>
  <c r="AC14" i="1"/>
  <c r="AC13" i="1"/>
  <c r="AC12" i="1"/>
  <c r="AC11" i="1"/>
  <c r="AC10" i="1"/>
  <c r="AC9" i="1"/>
  <c r="AC8" i="1"/>
  <c r="AC7" i="1"/>
  <c r="AC6" i="1"/>
  <c r="AC5" i="1"/>
  <c r="AB23" i="1"/>
  <c r="AB22" i="1"/>
  <c r="AB21" i="1"/>
  <c r="AB20" i="1"/>
  <c r="AB19" i="1"/>
  <c r="AB18" i="1"/>
  <c r="AB17" i="1"/>
  <c r="AB16" i="1"/>
  <c r="AB15" i="1"/>
  <c r="AB14" i="1"/>
  <c r="AB13" i="1"/>
  <c r="AB12" i="1"/>
  <c r="AB11" i="1"/>
  <c r="AB10" i="1"/>
  <c r="AB9" i="1"/>
  <c r="AB8" i="1"/>
  <c r="AB7" i="1"/>
  <c r="AB6" i="1"/>
  <c r="AB5" i="1"/>
  <c r="AC4" i="1"/>
  <c r="AB4" i="1"/>
  <c r="AB35" i="1" l="1"/>
  <c r="AC24" i="1"/>
  <c r="AC35" i="1"/>
  <c r="AA24" i="1"/>
  <c r="Z24" i="1"/>
  <c r="AA35" i="1"/>
  <c r="Z35" i="1"/>
  <c r="Y35" i="1" l="1"/>
  <c r="X35" i="1"/>
  <c r="Y24" i="1"/>
  <c r="X24" i="1"/>
  <c r="W35" i="1" l="1"/>
  <c r="V35" i="1"/>
  <c r="W24" i="1"/>
  <c r="V24" i="1"/>
  <c r="U24" i="1" l="1"/>
  <c r="T24" i="1"/>
  <c r="U35" i="1"/>
  <c r="T35" i="1"/>
  <c r="R35" i="1" l="1"/>
  <c r="S35" i="1"/>
  <c r="S24" i="1" l="1"/>
  <c r="R24" i="1"/>
  <c r="Q35" i="1" l="1"/>
  <c r="P35" i="1"/>
  <c r="Q24" i="1"/>
  <c r="P24" i="1"/>
  <c r="O35" i="1" l="1"/>
  <c r="N35" i="1"/>
  <c r="O24" i="1"/>
  <c r="N24" i="1"/>
  <c r="M24" i="1" l="1"/>
  <c r="L24" i="1"/>
  <c r="M35" i="1"/>
  <c r="L35" i="1"/>
  <c r="J24" i="1" l="1"/>
  <c r="K35" i="1" l="1"/>
  <c r="J35" i="1"/>
  <c r="K24" i="1"/>
  <c r="H24" i="1" l="1"/>
  <c r="I24" i="1"/>
  <c r="I35" i="1"/>
  <c r="H35" i="1"/>
  <c r="G35" i="1" l="1"/>
  <c r="F35" i="1"/>
  <c r="G24" i="1"/>
  <c r="F24" i="1"/>
  <c r="AD35" i="1" l="1"/>
  <c r="AD24" i="1" l="1"/>
  <c r="K50" i="1"/>
  <c r="AA50" i="1" l="1"/>
  <c r="Y50" i="1"/>
  <c r="W50" i="1"/>
  <c r="U50" i="1"/>
  <c r="S50" i="1"/>
  <c r="Q50" i="1"/>
  <c r="O50" i="1"/>
  <c r="M50" i="1"/>
  <c r="I50" i="1"/>
  <c r="G50" i="1"/>
  <c r="Z50" i="1"/>
  <c r="X50" i="1"/>
  <c r="V50" i="1"/>
  <c r="T50" i="1"/>
  <c r="R50" i="1"/>
  <c r="P50" i="1"/>
  <c r="N50" i="1"/>
  <c r="L50" i="1"/>
  <c r="J50" i="1"/>
  <c r="H50" i="1"/>
  <c r="F50" i="1"/>
  <c r="AB50" i="1" l="1"/>
  <c r="AC50" i="1"/>
  <c r="AD50" i="1"/>
</calcChain>
</file>

<file path=xl/sharedStrings.xml><?xml version="1.0" encoding="utf-8"?>
<sst xmlns="http://schemas.openxmlformats.org/spreadsheetml/2006/main" count="118" uniqueCount="91">
  <si>
    <t>Usage</t>
  </si>
  <si>
    <t>Amount</t>
  </si>
  <si>
    <t>October</t>
  </si>
  <si>
    <t>November</t>
  </si>
  <si>
    <t>December</t>
  </si>
  <si>
    <t>January</t>
  </si>
  <si>
    <t>February</t>
  </si>
  <si>
    <t>March</t>
  </si>
  <si>
    <t>April</t>
  </si>
  <si>
    <t>May</t>
  </si>
  <si>
    <t>June</t>
  </si>
  <si>
    <t>July</t>
  </si>
  <si>
    <t>August</t>
  </si>
  <si>
    <t>September</t>
  </si>
  <si>
    <t>Yearly Totals</t>
  </si>
  <si>
    <t>Vendor Name</t>
  </si>
  <si>
    <t>Physical Area</t>
  </si>
  <si>
    <t>600 Strong - Courthouse</t>
  </si>
  <si>
    <t>608 Strong - Sheriffs Office</t>
  </si>
  <si>
    <t>608 1/2 Strong</t>
  </si>
  <si>
    <t>600 Strong -Annex Bldg.</t>
  </si>
  <si>
    <t>116 S. 6th -Old Jail</t>
  </si>
  <si>
    <t>200 S. Hickory -New Jail</t>
  </si>
  <si>
    <t>608 Sealy - Ext. Office</t>
  </si>
  <si>
    <t>209 S. 7th - Ligjt</t>
  </si>
  <si>
    <t>50 Sealy Avenue</t>
  </si>
  <si>
    <t>143 W. Dale - Tax Winters</t>
  </si>
  <si>
    <t>126 State - MHMR</t>
  </si>
  <si>
    <t>Ballinger Aging - 608 Sealy Unit B</t>
  </si>
  <si>
    <t>R&amp;B #3- Wingate</t>
  </si>
  <si>
    <t>R&amp;B#4 - Miles -506 W. 1st St.</t>
  </si>
  <si>
    <t>ATMOS</t>
  </si>
  <si>
    <t>509 Hutchings Avenue</t>
  </si>
  <si>
    <t>615 Strong</t>
  </si>
  <si>
    <t>600 Strong - Annex Bldg.</t>
  </si>
  <si>
    <t>209 S. 7th -Ext. Office</t>
  </si>
  <si>
    <t>Ballinger Aging - Old Bldg.</t>
  </si>
  <si>
    <t>R&amp;B2 - Winters</t>
  </si>
  <si>
    <t>R&amp;B3 -Wingate</t>
  </si>
  <si>
    <t>R&amp;B4- Miles</t>
  </si>
  <si>
    <t>CITY OF BALLINGER</t>
  </si>
  <si>
    <t>Crthse &amp; Old Jail</t>
  </si>
  <si>
    <t>209 S. 7th Ext Annex</t>
  </si>
  <si>
    <t>627 Strong Old Aging</t>
  </si>
  <si>
    <t>R&amp;B 1- Ballinger</t>
  </si>
  <si>
    <t>R&amp;B 2 Winters</t>
  </si>
  <si>
    <t>R&amp;B3- Wingate</t>
  </si>
  <si>
    <t>MILLERSVIEW DOOLE</t>
  </si>
  <si>
    <t>CITY OF WINTERS</t>
  </si>
  <si>
    <t>NORTH RUNNELS WATER</t>
  </si>
  <si>
    <t xml:space="preserve">610 Hutchings Ave.                  </t>
  </si>
  <si>
    <t>ACCOUNT #'S</t>
  </si>
  <si>
    <t>1829-01</t>
  </si>
  <si>
    <t>1831-01</t>
  </si>
  <si>
    <t>1827-01</t>
  </si>
  <si>
    <t>1830-01</t>
  </si>
  <si>
    <t>1828-01</t>
  </si>
  <si>
    <t>1834-01</t>
  </si>
  <si>
    <t>03-0800</t>
  </si>
  <si>
    <t>05-2320</t>
  </si>
  <si>
    <r>
      <t>R&amp;B #1 Ballinger</t>
    </r>
    <r>
      <rPr>
        <b/>
        <sz val="12"/>
        <rFont val="Tahoma"/>
        <family val="2"/>
      </rPr>
      <t>-COLEMAN CTY. ELECTRUC</t>
    </r>
  </si>
  <si>
    <t>126 State St. Unit PO</t>
  </si>
  <si>
    <t>615 Strong Tax office</t>
  </si>
  <si>
    <t>TOTAL ELECTRICITY</t>
  </si>
  <si>
    <t>TOTAL WATER</t>
  </si>
  <si>
    <t>ELECTRICITY</t>
  </si>
  <si>
    <t>NATURAL GAS</t>
  </si>
  <si>
    <t>WATER</t>
  </si>
  <si>
    <t>USAGE</t>
  </si>
  <si>
    <t>CHECK</t>
  </si>
  <si>
    <t>TOTAL COST</t>
  </si>
  <si>
    <t>RUNNELS COUNTY</t>
  </si>
  <si>
    <t>CAVALLO ENERGY</t>
  </si>
  <si>
    <t>03-0780-00</t>
  </si>
  <si>
    <t>617 Strong Ave</t>
  </si>
  <si>
    <t>R&amp;B#2 811 Trinity</t>
  </si>
  <si>
    <t>03-1200-02</t>
  </si>
  <si>
    <t>114 N. Main-Winters</t>
  </si>
  <si>
    <t>CITY OF MILES</t>
  </si>
  <si>
    <t>R&amp;B 4 Miles</t>
  </si>
  <si>
    <t>Utilities for FY 2021-2022</t>
  </si>
  <si>
    <t xml:space="preserve">627 Strong - Exercise/Aging  </t>
  </si>
  <si>
    <t xml:space="preserve">Ballinger Aging 627 strong -New </t>
  </si>
  <si>
    <t>Dispatch Tower 450 Harris</t>
  </si>
  <si>
    <t>TOTAL GAS</t>
  </si>
  <si>
    <t>110 N Main St. JP,SO, Tax</t>
  </si>
  <si>
    <t xml:space="preserve">114 S. Church </t>
  </si>
  <si>
    <t>Credit for 1661.22</t>
  </si>
  <si>
    <t xml:space="preserve">City of Ballinger did not have usage on August billing. The City stated that the new system did not pull the usage so we were charged the minimum amount. (The usage is just an estimate from last month.)  </t>
  </si>
  <si>
    <t xml:space="preserve"> </t>
  </si>
  <si>
    <t>9-1 to  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</si>
</sst>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8" formatCode="&quot;$&quot;#,##0.00_);[Red]\(&quot;$&quot;#,##0.00\)"/>
    <numFmt numFmtId="44" formatCode="_(&quot;$&quot;* #,##0.00_);_(&quot;$&quot;* \(#,##0.00\);_(&quot;$&quot;* &quot;-&quot;??_);_(@_)"/>
  </numFmts>
  <fonts count="19" x14ac:knownFonts="1">
    <font>
      <sz val="11"/>
      <color theme="1"/>
      <name val="Calibri"/>
      <family val="2"/>
      <scheme val="minor"/>
    </font>
    <font>
      <sz val="12"/>
      <color theme="1"/>
      <name val="Tahoma"/>
      <family val="2"/>
    </font>
    <font>
      <sz val="11"/>
      <color theme="1"/>
      <name val="Calibri"/>
      <family val="2"/>
      <scheme val="minor"/>
    </font>
    <font>
      <sz val="11"/>
      <color theme="0"/>
      <name val="Calibri"/>
      <family val="2"/>
      <scheme val="minor"/>
    </font>
    <font>
      <sz val="12"/>
      <name val="Tahoma"/>
      <family val="2"/>
    </font>
    <font>
      <sz val="13"/>
      <color theme="1"/>
      <name val="Tahoma"/>
      <family val="2"/>
    </font>
    <font>
      <sz val="24"/>
      <color theme="1"/>
      <name val="Tahoma"/>
      <family val="2"/>
    </font>
    <font>
      <sz val="14"/>
      <color theme="1"/>
      <name val="Tahoma"/>
      <family val="2"/>
    </font>
    <font>
      <sz val="10"/>
      <name val="Arial"/>
      <family val="2"/>
    </font>
    <font>
      <b/>
      <sz val="18"/>
      <name val="Arial"/>
      <family val="2"/>
    </font>
    <font>
      <b/>
      <sz val="12"/>
      <name val="Arial"/>
      <family val="2"/>
    </font>
    <font>
      <b/>
      <sz val="12"/>
      <name val="Tahoma"/>
      <family val="2"/>
    </font>
    <font>
      <sz val="11"/>
      <name val="Calibri"/>
      <family val="2"/>
      <scheme val="minor"/>
    </font>
    <font>
      <b/>
      <sz val="14"/>
      <name val="Tahoma"/>
      <family val="2"/>
    </font>
    <font>
      <sz val="16"/>
      <color theme="1"/>
      <name val="Calibri"/>
      <family val="2"/>
      <scheme val="minor"/>
    </font>
    <font>
      <sz val="16"/>
      <color rgb="FFFF0000"/>
      <name val="Calibri"/>
      <family val="2"/>
      <scheme val="minor"/>
    </font>
    <font>
      <sz val="11"/>
      <color theme="1"/>
      <name val="Tahoma"/>
      <family val="2"/>
    </font>
    <font>
      <b/>
      <sz val="11"/>
      <color theme="1"/>
      <name val="Tahoma"/>
      <family val="2"/>
    </font>
    <font>
      <sz val="14"/>
      <color theme="1"/>
      <name val="Calibri"/>
      <family val="2"/>
      <scheme val="minor"/>
    </font>
  </fonts>
  <fills count="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8"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0"/>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s>
  <cellStyleXfs count="15">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44" fontId="2" fillId="0" borderId="0" applyFont="0" applyFill="0" applyBorder="0" applyAlignment="0" applyProtection="0"/>
    <xf numFmtId="0" fontId="8" fillId="0" borderId="0">
      <alignment vertical="top"/>
    </xf>
    <xf numFmtId="4" fontId="8" fillId="0" borderId="0" applyFont="0" applyFill="0" applyBorder="0" applyAlignment="0" applyProtection="0"/>
    <xf numFmtId="3" fontId="8" fillId="0" borderId="0" applyFont="0" applyFill="0" applyBorder="0" applyAlignment="0" applyProtection="0"/>
    <xf numFmtId="7"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0" fontId="8" fillId="0" borderId="7" applyNumberFormat="0" applyFont="0" applyBorder="0" applyAlignment="0" applyProtection="0"/>
  </cellStyleXfs>
  <cellXfs count="75">
    <xf numFmtId="0" fontId="0" fillId="0" borderId="0" xfId="0"/>
    <xf numFmtId="0" fontId="6" fillId="0" borderId="0" xfId="0" applyFont="1" applyProtection="1">
      <protection locked="0"/>
    </xf>
    <xf numFmtId="0" fontId="0" fillId="0" borderId="0" xfId="0" applyProtection="1">
      <protection locked="0"/>
    </xf>
    <xf numFmtId="0" fontId="7" fillId="3" borderId="1" xfId="2" applyFont="1" applyBorder="1" applyAlignment="1" applyProtection="1">
      <alignment horizontal="center"/>
      <protection locked="0"/>
    </xf>
    <xf numFmtId="0" fontId="1" fillId="3" borderId="1" xfId="2" applyFont="1" applyBorder="1" applyAlignment="1" applyProtection="1">
      <alignment horizontal="center"/>
      <protection locked="0"/>
    </xf>
    <xf numFmtId="0" fontId="1" fillId="3" borderId="1" xfId="2" applyFont="1" applyBorder="1" applyProtection="1">
      <protection locked="0"/>
    </xf>
    <xf numFmtId="0" fontId="1" fillId="3" borderId="1" xfId="2" applyFont="1" applyBorder="1" applyAlignment="1" applyProtection="1">
      <alignment horizontal="center" vertical="center"/>
      <protection locked="0"/>
    </xf>
    <xf numFmtId="0" fontId="4" fillId="4" borderId="1" xfId="3" applyFont="1" applyBorder="1" applyAlignment="1" applyProtection="1">
      <alignment vertical="center"/>
      <protection locked="0"/>
    </xf>
    <xf numFmtId="0" fontId="2" fillId="2" borderId="1" xfId="1" applyBorder="1" applyProtection="1">
      <protection locked="0"/>
    </xf>
    <xf numFmtId="44" fontId="0" fillId="2" borderId="1" xfId="4" applyFont="1" applyFill="1" applyBorder="1" applyProtection="1">
      <protection locked="0"/>
    </xf>
    <xf numFmtId="44" fontId="2" fillId="2" borderId="1" xfId="4" applyFill="1" applyBorder="1" applyProtection="1">
      <protection locked="0"/>
    </xf>
    <xf numFmtId="0" fontId="4" fillId="4" borderId="1" xfId="3" applyFont="1" applyBorder="1" applyAlignment="1" applyProtection="1">
      <alignment vertical="center" wrapText="1"/>
      <protection locked="0"/>
    </xf>
    <xf numFmtId="44" fontId="2" fillId="2" borderId="1" xfId="4" applyFill="1" applyBorder="1" applyProtection="1"/>
    <xf numFmtId="0" fontId="11" fillId="4" borderId="1" xfId="3" applyFont="1" applyBorder="1" applyAlignment="1" applyProtection="1">
      <alignment horizontal="center" vertical="center" wrapText="1"/>
      <protection locked="0"/>
    </xf>
    <xf numFmtId="0" fontId="11" fillId="4" borderId="1" xfId="3" applyFont="1" applyBorder="1" applyAlignment="1" applyProtection="1">
      <alignment vertical="center"/>
      <protection locked="0"/>
    </xf>
    <xf numFmtId="0" fontId="12" fillId="5" borderId="1" xfId="1" applyFont="1" applyFill="1" applyBorder="1" applyProtection="1">
      <protection locked="0"/>
    </xf>
    <xf numFmtId="44" fontId="12" fillId="5" borderId="1" xfId="4" applyFont="1" applyFill="1" applyBorder="1" applyProtection="1">
      <protection locked="0"/>
    </xf>
    <xf numFmtId="44" fontId="0" fillId="0" borderId="0" xfId="0" applyNumberFormat="1" applyProtection="1">
      <protection locked="0"/>
    </xf>
    <xf numFmtId="0" fontId="0" fillId="2" borderId="1" xfId="1" applyFont="1" applyBorder="1" applyProtection="1">
      <protection locked="0"/>
    </xf>
    <xf numFmtId="0" fontId="4" fillId="4" borderId="0" xfId="3" applyFont="1" applyBorder="1" applyAlignment="1" applyProtection="1">
      <alignment vertical="center" wrapText="1"/>
      <protection locked="0"/>
    </xf>
    <xf numFmtId="0" fontId="4" fillId="4" borderId="0" xfId="3" applyFont="1" applyBorder="1" applyAlignment="1" applyProtection="1">
      <alignment horizontal="left" vertical="center" wrapText="1"/>
      <protection locked="0"/>
    </xf>
    <xf numFmtId="0" fontId="4" fillId="4" borderId="4" xfId="3" applyFont="1" applyBorder="1" applyAlignment="1" applyProtection="1">
      <alignment vertical="center"/>
      <protection locked="0"/>
    </xf>
    <xf numFmtId="0" fontId="2" fillId="2" borderId="4" xfId="1" applyBorder="1" applyProtection="1">
      <protection locked="0"/>
    </xf>
    <xf numFmtId="44" fontId="0" fillId="2" borderId="4" xfId="4" applyFont="1" applyFill="1" applyBorder="1" applyProtection="1">
      <protection locked="0"/>
    </xf>
    <xf numFmtId="44" fontId="2" fillId="2" borderId="4" xfId="4" applyFill="1" applyBorder="1" applyProtection="1">
      <protection locked="0"/>
    </xf>
    <xf numFmtId="0" fontId="14" fillId="0" borderId="0" xfId="0" applyFont="1" applyProtection="1">
      <protection locked="0"/>
    </xf>
    <xf numFmtId="0" fontId="11" fillId="4" borderId="1" xfId="3" applyFont="1" applyBorder="1" applyAlignment="1" applyProtection="1">
      <alignment horizontal="center" vertical="center"/>
      <protection locked="0"/>
    </xf>
    <xf numFmtId="0" fontId="4" fillId="4" borderId="1" xfId="3" applyFont="1" applyBorder="1" applyAlignment="1" applyProtection="1">
      <alignment horizontal="center" vertical="center"/>
      <protection locked="0"/>
    </xf>
    <xf numFmtId="17" fontId="4" fillId="4" borderId="1" xfId="3" quotePrefix="1" applyNumberFormat="1" applyFont="1" applyBorder="1" applyAlignment="1" applyProtection="1">
      <alignment horizontal="center" vertical="center" wrapText="1"/>
      <protection locked="0"/>
    </xf>
    <xf numFmtId="3" fontId="2" fillId="2" borderId="1" xfId="1" applyNumberFormat="1" applyBorder="1" applyProtection="1">
      <protection locked="0"/>
    </xf>
    <xf numFmtId="0" fontId="4" fillId="4" borderId="10" xfId="3" applyFont="1" applyBorder="1" applyAlignment="1" applyProtection="1">
      <alignment horizontal="center" vertical="center" wrapText="1"/>
      <protection locked="0"/>
    </xf>
    <xf numFmtId="0" fontId="4" fillId="4" borderId="6" xfId="3" applyFont="1" applyBorder="1" applyAlignment="1" applyProtection="1">
      <alignment vertical="center"/>
      <protection locked="0"/>
    </xf>
    <xf numFmtId="0" fontId="2" fillId="2" borderId="6" xfId="1" applyBorder="1" applyProtection="1">
      <protection locked="0"/>
    </xf>
    <xf numFmtId="44" fontId="0" fillId="2" borderId="6" xfId="4" applyFont="1" applyFill="1" applyBorder="1" applyProtection="1">
      <protection locked="0"/>
    </xf>
    <xf numFmtId="44" fontId="2" fillId="2" borderId="6" xfId="4" applyFill="1" applyBorder="1" applyProtection="1">
      <protection locked="0"/>
    </xf>
    <xf numFmtId="0" fontId="13" fillId="4" borderId="11" xfId="3" applyFont="1" applyBorder="1" applyAlignment="1" applyProtection="1">
      <alignment vertical="center" wrapText="1"/>
      <protection locked="0"/>
    </xf>
    <xf numFmtId="0" fontId="2" fillId="2" borderId="12" xfId="1" applyBorder="1" applyProtection="1"/>
    <xf numFmtId="0" fontId="4" fillId="4" borderId="14" xfId="3" applyFont="1" applyBorder="1" applyAlignment="1" applyProtection="1">
      <alignment horizontal="center" vertical="center" wrapText="1"/>
      <protection locked="0"/>
    </xf>
    <xf numFmtId="0" fontId="13" fillId="4" borderId="11" xfId="3" applyFont="1" applyBorder="1" applyAlignment="1" applyProtection="1">
      <alignment vertical="center"/>
      <protection locked="0"/>
    </xf>
    <xf numFmtId="0" fontId="4" fillId="4" borderId="1" xfId="3" applyFont="1" applyBorder="1" applyAlignment="1" applyProtection="1">
      <alignment horizontal="center" vertical="center" wrapText="1"/>
      <protection locked="0"/>
    </xf>
    <xf numFmtId="0" fontId="15" fillId="0" borderId="0" xfId="0" applyFont="1" applyProtection="1">
      <protection locked="0"/>
    </xf>
    <xf numFmtId="3" fontId="2" fillId="2" borderId="1" xfId="1" applyNumberFormat="1" applyBorder="1" applyProtection="1"/>
    <xf numFmtId="0" fontId="4" fillId="4" borderId="4" xfId="3" applyFont="1" applyBorder="1" applyAlignment="1" applyProtection="1">
      <alignment horizontal="center" vertical="center" wrapText="1"/>
      <protection locked="0"/>
    </xf>
    <xf numFmtId="0" fontId="4" fillId="4" borderId="5" xfId="3" applyFont="1" applyBorder="1" applyAlignment="1" applyProtection="1">
      <alignment horizontal="center" vertical="center" wrapText="1"/>
      <protection locked="0"/>
    </xf>
    <xf numFmtId="0" fontId="4" fillId="4" borderId="6" xfId="3" applyFont="1" applyBorder="1" applyAlignment="1" applyProtection="1">
      <alignment horizontal="center" vertical="center" wrapText="1"/>
      <protection locked="0"/>
    </xf>
    <xf numFmtId="44" fontId="0" fillId="2" borderId="12" xfId="4" applyFont="1" applyFill="1" applyBorder="1" applyProtection="1"/>
    <xf numFmtId="44" fontId="0" fillId="2" borderId="1" xfId="4" applyFont="1" applyFill="1" applyBorder="1" applyAlignment="1" applyProtection="1">
      <alignment horizontal="right"/>
      <protection locked="0"/>
    </xf>
    <xf numFmtId="44" fontId="0" fillId="6" borderId="1" xfId="4" applyFont="1" applyFill="1" applyBorder="1" applyProtection="1">
      <protection locked="0"/>
    </xf>
    <xf numFmtId="44" fontId="0" fillId="2" borderId="13" xfId="4" applyFont="1" applyFill="1" applyBorder="1" applyProtection="1"/>
    <xf numFmtId="3" fontId="2" fillId="2" borderId="12" xfId="1" applyNumberFormat="1" applyBorder="1" applyProtection="1"/>
    <xf numFmtId="0" fontId="16" fillId="0" borderId="0" xfId="0" applyFont="1" applyProtection="1">
      <protection locked="0"/>
    </xf>
    <xf numFmtId="17" fontId="17" fillId="0" borderId="0" xfId="0" applyNumberFormat="1" applyFont="1" applyProtection="1">
      <protection locked="0"/>
    </xf>
    <xf numFmtId="0" fontId="17" fillId="0" borderId="0" xfId="0" applyFont="1" applyAlignment="1" applyProtection="1">
      <alignment horizontal="center"/>
      <protection locked="0"/>
    </xf>
    <xf numFmtId="0" fontId="17" fillId="0" borderId="0" xfId="0" applyFont="1" applyProtection="1">
      <protection locked="0"/>
    </xf>
    <xf numFmtId="3" fontId="7" fillId="0" borderId="0" xfId="0" applyNumberFormat="1" applyFont="1" applyAlignment="1" applyProtection="1">
      <alignment horizontal="center"/>
      <protection locked="0"/>
    </xf>
    <xf numFmtId="44" fontId="7" fillId="0" borderId="0" xfId="0" applyNumberFormat="1" applyFont="1" applyProtection="1">
      <protection locked="0"/>
    </xf>
    <xf numFmtId="44" fontId="7" fillId="0" borderId="15" xfId="0" applyNumberFormat="1" applyFont="1" applyBorder="1" applyProtection="1">
      <protection locked="0"/>
    </xf>
    <xf numFmtId="0" fontId="18" fillId="0" borderId="0" xfId="0" applyFont="1" applyProtection="1">
      <protection locked="0"/>
    </xf>
    <xf numFmtId="2" fontId="14" fillId="0" borderId="0" xfId="11" applyFont="1" applyProtection="1">
      <protection locked="0"/>
    </xf>
    <xf numFmtId="3" fontId="7" fillId="0" borderId="0" xfId="0" applyNumberFormat="1" applyFont="1" applyAlignment="1">
      <alignment horizontal="center"/>
    </xf>
    <xf numFmtId="0" fontId="2" fillId="2" borderId="12" xfId="1" applyNumberFormat="1" applyBorder="1" applyProtection="1"/>
    <xf numFmtId="8" fontId="7" fillId="0" borderId="0" xfId="0" applyNumberFormat="1" applyFont="1" applyProtection="1">
      <protection locked="0"/>
    </xf>
    <xf numFmtId="8" fontId="2" fillId="2" borderId="1" xfId="4" applyNumberFormat="1" applyFill="1" applyBorder="1" applyProtection="1">
      <protection locked="0"/>
    </xf>
    <xf numFmtId="0" fontId="5" fillId="3" borderId="2" xfId="2" applyFont="1" applyBorder="1" applyAlignment="1" applyProtection="1">
      <alignment horizontal="center" vertical="center"/>
      <protection locked="0"/>
    </xf>
    <xf numFmtId="0" fontId="5" fillId="3" borderId="3" xfId="2" applyFont="1" applyBorder="1" applyAlignment="1" applyProtection="1">
      <alignment horizontal="center" vertical="center"/>
      <protection locked="0"/>
    </xf>
    <xf numFmtId="0" fontId="4" fillId="4" borderId="4" xfId="3" applyFont="1" applyBorder="1" applyAlignment="1" applyProtection="1">
      <alignment horizontal="center" vertical="center" wrapText="1"/>
      <protection locked="0"/>
    </xf>
    <xf numFmtId="0" fontId="4" fillId="4" borderId="5" xfId="3" applyFont="1" applyBorder="1" applyAlignment="1" applyProtection="1">
      <alignment horizontal="center" vertical="center" wrapText="1"/>
      <protection locked="0"/>
    </xf>
    <xf numFmtId="0" fontId="11" fillId="4" borderId="4" xfId="3" applyFont="1" applyBorder="1" applyAlignment="1" applyProtection="1">
      <alignment horizontal="center" vertical="center" wrapText="1"/>
      <protection locked="0"/>
    </xf>
    <xf numFmtId="0" fontId="4" fillId="4" borderId="6" xfId="3" applyFont="1" applyBorder="1" applyAlignment="1" applyProtection="1">
      <alignment horizontal="center" vertical="center" wrapText="1"/>
      <protection locked="0"/>
    </xf>
    <xf numFmtId="0" fontId="5" fillId="3" borderId="2" xfId="2" applyFont="1" applyBorder="1" applyAlignment="1" applyProtection="1">
      <alignment horizontal="right" vertical="center"/>
      <protection locked="0"/>
    </xf>
    <xf numFmtId="0" fontId="5" fillId="3" borderId="3" xfId="2" applyFont="1" applyBorder="1" applyAlignment="1" applyProtection="1">
      <alignment horizontal="right" vertical="center"/>
      <protection locked="0"/>
    </xf>
    <xf numFmtId="0" fontId="11" fillId="4" borderId="5" xfId="3" applyFont="1" applyBorder="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8" xfId="0" applyFont="1" applyBorder="1" applyAlignment="1" applyProtection="1">
      <alignment horizontal="center"/>
      <protection locked="0"/>
    </xf>
    <xf numFmtId="0" fontId="6" fillId="0" borderId="9" xfId="0" applyFont="1" applyBorder="1" applyAlignment="1" applyProtection="1">
      <alignment horizontal="center"/>
      <protection locked="0"/>
    </xf>
  </cellXfs>
  <cellStyles count="15">
    <cellStyle name="20% - Accent5" xfId="1" builtinId="46"/>
    <cellStyle name="40% - Accent5" xfId="2" builtinId="47"/>
    <cellStyle name="60% - Accent5" xfId="3" builtinId="48"/>
    <cellStyle name="Comma 2" xfId="6" xr:uid="{00000000-0005-0000-0000-000003000000}"/>
    <cellStyle name="Comma0" xfId="7" xr:uid="{00000000-0005-0000-0000-000004000000}"/>
    <cellStyle name="Currency" xfId="4" builtinId="4"/>
    <cellStyle name="Currency 2" xfId="8" xr:uid="{00000000-0005-0000-0000-000006000000}"/>
    <cellStyle name="Currency0" xfId="9" xr:uid="{00000000-0005-0000-0000-000007000000}"/>
    <cellStyle name="Date" xfId="10" xr:uid="{00000000-0005-0000-0000-000008000000}"/>
    <cellStyle name="Fixed" xfId="11" xr:uid="{00000000-0005-0000-0000-000009000000}"/>
    <cellStyle name="Heading 1 2" xfId="12" xr:uid="{00000000-0005-0000-0000-00000A000000}"/>
    <cellStyle name="Heading 2 2" xfId="13" xr:uid="{00000000-0005-0000-0000-00000B000000}"/>
    <cellStyle name="Normal" xfId="0" builtinId="0"/>
    <cellStyle name="Normal 2" xfId="5" xr:uid="{00000000-0005-0000-0000-00000D000000}"/>
    <cellStyle name="Total 2"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8"/>
  <sheetViews>
    <sheetView tabSelected="1" zoomScale="90" zoomScaleNormal="90" workbookViewId="0">
      <pane xSplit="3" ySplit="3" topLeftCell="D4" activePane="bottomRight" state="frozen"/>
      <selection pane="topRight" activeCell="C1" sqref="C1"/>
      <selection pane="bottomLeft" activeCell="A4" sqref="A4"/>
      <selection pane="bottomRight" activeCell="E1" sqref="E1"/>
    </sheetView>
  </sheetViews>
  <sheetFormatPr defaultColWidth="9.28515625" defaultRowHeight="15" x14ac:dyDescent="0.25"/>
  <cols>
    <col min="1" max="1" width="24.7109375" style="2" customWidth="1"/>
    <col min="2" max="2" width="19.28515625" style="2" customWidth="1"/>
    <col min="3" max="3" width="36.7109375" style="2" customWidth="1"/>
    <col min="4" max="4" width="17.140625" style="2" customWidth="1"/>
    <col min="5" max="5" width="15.28515625" style="2" customWidth="1"/>
    <col min="6" max="6" width="11.7109375" style="2" customWidth="1"/>
    <col min="7" max="7" width="12.85546875" style="2" customWidth="1"/>
    <col min="8" max="8" width="10.42578125" style="2" customWidth="1"/>
    <col min="9" max="9" width="12.7109375" style="2" customWidth="1"/>
    <col min="10" max="10" width="11" style="2" customWidth="1"/>
    <col min="11" max="11" width="12.7109375" style="2" customWidth="1"/>
    <col min="12" max="12" width="10" style="2" customWidth="1"/>
    <col min="13" max="13" width="13" style="2" customWidth="1"/>
    <col min="14" max="14" width="9.140625" style="2" customWidth="1"/>
    <col min="15" max="15" width="15.5703125" style="2" customWidth="1"/>
    <col min="16" max="16" width="10" style="2" customWidth="1"/>
    <col min="17" max="17" width="13.140625" style="2" customWidth="1"/>
    <col min="18" max="18" width="9.85546875" style="2" customWidth="1"/>
    <col min="19" max="19" width="12.7109375" style="2" customWidth="1"/>
    <col min="20" max="20" width="10.140625" style="2" customWidth="1"/>
    <col min="21" max="21" width="12.85546875" style="2" customWidth="1"/>
    <col min="22" max="22" width="9.140625" style="2" customWidth="1"/>
    <col min="23" max="23" width="13.42578125" style="2" customWidth="1"/>
    <col min="24" max="24" width="11" style="2" customWidth="1"/>
    <col min="25" max="25" width="12.7109375" style="2" customWidth="1"/>
    <col min="26" max="26" width="10.85546875" style="2" customWidth="1"/>
    <col min="27" max="27" width="12.7109375" style="2" customWidth="1"/>
    <col min="28" max="28" width="18.85546875" style="2" customWidth="1"/>
    <col min="29" max="29" width="14.5703125" style="2" customWidth="1"/>
    <col min="30" max="30" width="15.85546875" style="2" customWidth="1"/>
    <col min="31" max="16384" width="9.28515625" style="2"/>
  </cols>
  <sheetData>
    <row r="1" spans="1:30" ht="30" x14ac:dyDescent="0.4">
      <c r="A1" s="72" t="s">
        <v>71</v>
      </c>
      <c r="B1" s="72"/>
      <c r="C1" s="72"/>
      <c r="D1" s="1"/>
    </row>
    <row r="2" spans="1:30" ht="31.5" customHeight="1" x14ac:dyDescent="0.4">
      <c r="A2" s="73" t="s">
        <v>80</v>
      </c>
      <c r="B2" s="73"/>
      <c r="C2" s="74"/>
      <c r="D2" s="69" t="s">
        <v>2</v>
      </c>
      <c r="E2" s="70"/>
      <c r="F2" s="63" t="s">
        <v>3</v>
      </c>
      <c r="G2" s="64"/>
      <c r="H2" s="63" t="s">
        <v>4</v>
      </c>
      <c r="I2" s="64"/>
      <c r="J2" s="63" t="s">
        <v>5</v>
      </c>
      <c r="K2" s="64"/>
      <c r="L2" s="63" t="s">
        <v>6</v>
      </c>
      <c r="M2" s="64"/>
      <c r="N2" s="63" t="s">
        <v>7</v>
      </c>
      <c r="O2" s="64"/>
      <c r="P2" s="63" t="s">
        <v>8</v>
      </c>
      <c r="Q2" s="64"/>
      <c r="R2" s="63" t="s">
        <v>9</v>
      </c>
      <c r="S2" s="64"/>
      <c r="T2" s="63" t="s">
        <v>10</v>
      </c>
      <c r="U2" s="64"/>
      <c r="V2" s="63" t="s">
        <v>11</v>
      </c>
      <c r="W2" s="64"/>
      <c r="X2" s="63" t="s">
        <v>12</v>
      </c>
      <c r="Y2" s="64"/>
      <c r="Z2" s="63" t="s">
        <v>13</v>
      </c>
      <c r="AA2" s="64"/>
      <c r="AB2" s="63" t="s">
        <v>14</v>
      </c>
      <c r="AC2" s="64"/>
      <c r="AD2" s="40" t="s">
        <v>69</v>
      </c>
    </row>
    <row r="3" spans="1:30" ht="31.5" customHeight="1" x14ac:dyDescent="0.25">
      <c r="A3" s="3" t="s">
        <v>15</v>
      </c>
      <c r="B3" s="3" t="s">
        <v>51</v>
      </c>
      <c r="C3" s="3" t="s">
        <v>16</v>
      </c>
      <c r="D3" s="4" t="s">
        <v>0</v>
      </c>
      <c r="E3" s="4" t="s">
        <v>1</v>
      </c>
      <c r="F3" s="4" t="s">
        <v>0</v>
      </c>
      <c r="G3" s="4" t="s">
        <v>1</v>
      </c>
      <c r="H3" s="4" t="s">
        <v>0</v>
      </c>
      <c r="I3" s="4" t="s">
        <v>1</v>
      </c>
      <c r="J3" s="4" t="s">
        <v>0</v>
      </c>
      <c r="K3" s="4" t="s">
        <v>1</v>
      </c>
      <c r="L3" s="4" t="s">
        <v>0</v>
      </c>
      <c r="M3" s="4" t="s">
        <v>1</v>
      </c>
      <c r="N3" s="4" t="s">
        <v>0</v>
      </c>
      <c r="O3" s="4" t="s">
        <v>1</v>
      </c>
      <c r="P3" s="4" t="s">
        <v>0</v>
      </c>
      <c r="Q3" s="4" t="s">
        <v>1</v>
      </c>
      <c r="R3" s="4" t="s">
        <v>0</v>
      </c>
      <c r="S3" s="4" t="s">
        <v>1</v>
      </c>
      <c r="T3" s="4" t="s">
        <v>0</v>
      </c>
      <c r="U3" s="5" t="s">
        <v>1</v>
      </c>
      <c r="V3" s="6" t="s">
        <v>0</v>
      </c>
      <c r="W3" s="6" t="s">
        <v>1</v>
      </c>
      <c r="X3" s="6" t="s">
        <v>0</v>
      </c>
      <c r="Y3" s="6" t="s">
        <v>1</v>
      </c>
      <c r="Z3" s="6" t="s">
        <v>0</v>
      </c>
      <c r="AA3" s="6" t="s">
        <v>1</v>
      </c>
      <c r="AB3" s="6" t="s">
        <v>0</v>
      </c>
      <c r="AC3" s="6" t="s">
        <v>1</v>
      </c>
    </row>
    <row r="4" spans="1:30" ht="18" customHeight="1" x14ac:dyDescent="0.25">
      <c r="A4" s="67" t="s">
        <v>72</v>
      </c>
      <c r="B4" s="42">
        <v>5216007003</v>
      </c>
      <c r="C4" s="7" t="s">
        <v>17</v>
      </c>
      <c r="D4" s="8">
        <v>13000</v>
      </c>
      <c r="E4" s="9">
        <v>983.36</v>
      </c>
      <c r="F4" s="29">
        <f>7400+666.04</f>
        <v>8066.04</v>
      </c>
      <c r="G4" s="10">
        <v>669.29</v>
      </c>
      <c r="H4" s="8">
        <v>6240</v>
      </c>
      <c r="I4" s="10">
        <v>532.52</v>
      </c>
      <c r="J4" s="8"/>
      <c r="K4" s="10"/>
      <c r="L4" s="29">
        <v>1353</v>
      </c>
      <c r="M4" s="10">
        <v>105.11</v>
      </c>
      <c r="N4" s="29">
        <v>5920</v>
      </c>
      <c r="O4" s="10">
        <v>799.94</v>
      </c>
      <c r="P4" s="8">
        <v>5920</v>
      </c>
      <c r="Q4" s="10">
        <v>824.91</v>
      </c>
      <c r="R4" s="8">
        <v>1419</v>
      </c>
      <c r="S4" s="10">
        <v>121.18</v>
      </c>
      <c r="T4" s="8">
        <v>1581</v>
      </c>
      <c r="U4" s="10">
        <v>146.02000000000001</v>
      </c>
      <c r="V4" s="8">
        <v>10840</v>
      </c>
      <c r="W4" s="10">
        <v>1180.7</v>
      </c>
      <c r="X4" s="29">
        <v>13160</v>
      </c>
      <c r="Y4" s="10">
        <v>1215.55</v>
      </c>
      <c r="Z4" s="8">
        <v>15920</v>
      </c>
      <c r="AA4" s="10">
        <v>1620.68</v>
      </c>
      <c r="AB4" s="41">
        <f>D4+F4+H4+J4+L4+N4+P4+R4+T4+V4+X4+Z4</f>
        <v>83419.040000000008</v>
      </c>
      <c r="AC4" s="12">
        <f>E4+G4+I4+K4+M4+O4+Q4+S4+U4+W4+Y4+AA4</f>
        <v>8199.26</v>
      </c>
    </row>
    <row r="5" spans="1:30" ht="18" customHeight="1" x14ac:dyDescent="0.25">
      <c r="A5" s="66"/>
      <c r="B5" s="43">
        <v>5216006994</v>
      </c>
      <c r="C5" s="7" t="s">
        <v>18</v>
      </c>
      <c r="D5" s="8">
        <v>2902</v>
      </c>
      <c r="E5" s="9">
        <v>238.8</v>
      </c>
      <c r="F5" s="8">
        <f>1551.99+139.31</f>
        <v>1691.3</v>
      </c>
      <c r="G5" s="10">
        <v>132.91</v>
      </c>
      <c r="H5" s="18">
        <v>991</v>
      </c>
      <c r="I5" s="10">
        <v>83.95</v>
      </c>
      <c r="J5" s="8"/>
      <c r="K5" s="10"/>
      <c r="L5" s="8">
        <v>1027</v>
      </c>
      <c r="M5" s="10">
        <v>82.36</v>
      </c>
      <c r="N5" s="8">
        <v>1313</v>
      </c>
      <c r="O5" s="10">
        <v>103.1</v>
      </c>
      <c r="P5" s="8">
        <v>1564</v>
      </c>
      <c r="Q5" s="10">
        <v>125.67</v>
      </c>
      <c r="R5" s="8">
        <v>1108</v>
      </c>
      <c r="S5" s="10">
        <v>96.95</v>
      </c>
      <c r="T5" s="8">
        <v>1308</v>
      </c>
      <c r="U5" s="10">
        <v>122.61</v>
      </c>
      <c r="V5" s="8">
        <v>2675</v>
      </c>
      <c r="W5" s="10">
        <v>235.69</v>
      </c>
      <c r="X5" s="8">
        <v>3185</v>
      </c>
      <c r="Y5" s="10">
        <v>258.19</v>
      </c>
      <c r="Z5" s="8">
        <v>3737</v>
      </c>
      <c r="AA5" s="10">
        <v>363.97</v>
      </c>
      <c r="AB5" s="41">
        <f t="shared" ref="AB5:AB23" si="0">D5+F5+H5+J5+L5+N5+P5+R5+T5+V5+X5+Z5</f>
        <v>21501.3</v>
      </c>
      <c r="AC5" s="12">
        <f t="shared" ref="AC5:AC23" si="1">E5+G5+I5+K5+M5+O5+Q5+S5+U5+W5+Y5+AA5</f>
        <v>1844.2</v>
      </c>
    </row>
    <row r="6" spans="1:30" ht="18" customHeight="1" x14ac:dyDescent="0.25">
      <c r="A6" s="68"/>
      <c r="B6" s="44">
        <v>5216006991</v>
      </c>
      <c r="C6" s="7" t="s">
        <v>74</v>
      </c>
      <c r="D6" s="8">
        <v>2571.04</v>
      </c>
      <c r="E6" s="47">
        <v>213.22</v>
      </c>
      <c r="F6" s="8">
        <f>1968+177</f>
        <v>2145</v>
      </c>
      <c r="G6" s="10">
        <v>164.21</v>
      </c>
      <c r="H6" s="8">
        <v>1775</v>
      </c>
      <c r="I6" s="10">
        <v>142.65</v>
      </c>
      <c r="J6" s="8"/>
      <c r="K6" s="10"/>
      <c r="L6" s="8">
        <v>1589.8</v>
      </c>
      <c r="M6" s="10">
        <v>121.98</v>
      </c>
      <c r="N6" s="8">
        <v>1280</v>
      </c>
      <c r="O6" s="9">
        <v>100.47</v>
      </c>
      <c r="P6" s="8">
        <v>1214</v>
      </c>
      <c r="Q6" s="10">
        <v>100.12</v>
      </c>
      <c r="R6" s="8">
        <v>1311</v>
      </c>
      <c r="S6" s="10">
        <v>113.49</v>
      </c>
      <c r="T6" s="8">
        <v>1523</v>
      </c>
      <c r="U6" s="10">
        <v>139.44</v>
      </c>
      <c r="V6" s="8">
        <v>2233</v>
      </c>
      <c r="W6" s="10">
        <v>198.43</v>
      </c>
      <c r="X6" s="8">
        <v>2403</v>
      </c>
      <c r="Y6" s="10">
        <v>197.71</v>
      </c>
      <c r="Z6" s="8">
        <v>2873</v>
      </c>
      <c r="AA6" s="10">
        <v>290.37</v>
      </c>
      <c r="AB6" s="41">
        <f t="shared" si="0"/>
        <v>20917.84</v>
      </c>
      <c r="AC6" s="12">
        <f t="shared" si="1"/>
        <v>1782.0900000000001</v>
      </c>
    </row>
    <row r="7" spans="1:30" ht="18" customHeight="1" x14ac:dyDescent="0.25">
      <c r="A7" s="65"/>
      <c r="B7" s="42">
        <v>5216006993</v>
      </c>
      <c r="C7" s="11" t="s">
        <v>19</v>
      </c>
      <c r="D7" s="8">
        <v>1057.01</v>
      </c>
      <c r="E7" s="9">
        <v>84.03</v>
      </c>
      <c r="F7" s="8">
        <f>613+55.11</f>
        <v>668.11</v>
      </c>
      <c r="G7" s="10">
        <v>52.74</v>
      </c>
      <c r="H7" s="8">
        <v>611</v>
      </c>
      <c r="I7" s="10">
        <v>50.24</v>
      </c>
      <c r="J7" s="8"/>
      <c r="K7" s="10"/>
      <c r="L7" s="8">
        <v>229</v>
      </c>
      <c r="M7" s="10">
        <v>44.61</v>
      </c>
      <c r="N7" s="8">
        <v>524</v>
      </c>
      <c r="O7" s="10">
        <v>42.58</v>
      </c>
      <c r="P7" s="8">
        <v>524</v>
      </c>
      <c r="Q7" s="10">
        <v>45.02</v>
      </c>
      <c r="R7" s="8">
        <v>608</v>
      </c>
      <c r="S7" s="10">
        <v>51.91</v>
      </c>
      <c r="T7" s="8">
        <v>740</v>
      </c>
      <c r="U7" s="10">
        <v>68.75</v>
      </c>
      <c r="V7" s="8">
        <v>1060</v>
      </c>
      <c r="W7" s="9">
        <v>91.96</v>
      </c>
      <c r="X7" s="8">
        <v>1303</v>
      </c>
      <c r="Y7" s="10">
        <v>99.96</v>
      </c>
      <c r="Z7" s="8">
        <v>1359</v>
      </c>
      <c r="AA7" s="10">
        <v>122.17</v>
      </c>
      <c r="AB7" s="41">
        <f t="shared" si="0"/>
        <v>8683.119999999999</v>
      </c>
      <c r="AC7" s="12">
        <f t="shared" si="1"/>
        <v>753.97</v>
      </c>
    </row>
    <row r="8" spans="1:30" ht="18" customHeight="1" x14ac:dyDescent="0.25">
      <c r="A8" s="66"/>
      <c r="B8" s="43">
        <v>5216007000</v>
      </c>
      <c r="C8" s="11" t="s">
        <v>20</v>
      </c>
      <c r="D8" s="8">
        <v>3555.97</v>
      </c>
      <c r="E8" s="9">
        <v>283.27999999999997</v>
      </c>
      <c r="F8" s="8">
        <f>2448+220</f>
        <v>2668</v>
      </c>
      <c r="G8" s="10">
        <v>197.95</v>
      </c>
      <c r="H8" s="8">
        <v>1449</v>
      </c>
      <c r="I8" s="10">
        <v>119.53</v>
      </c>
      <c r="J8" s="8"/>
      <c r="K8" s="10"/>
      <c r="L8" s="8">
        <v>6880</v>
      </c>
      <c r="M8" s="10">
        <v>557.35</v>
      </c>
      <c r="N8" s="8">
        <v>2544</v>
      </c>
      <c r="O8" s="9">
        <v>189.85</v>
      </c>
      <c r="P8" s="8">
        <v>2268</v>
      </c>
      <c r="Q8" s="10">
        <v>180.56</v>
      </c>
      <c r="R8" s="8"/>
      <c r="S8" s="10"/>
      <c r="T8" s="8"/>
      <c r="U8" s="10"/>
      <c r="V8" s="8">
        <v>2936</v>
      </c>
      <c r="W8" s="10">
        <v>259.97000000000003</v>
      </c>
      <c r="X8" s="8">
        <v>3035</v>
      </c>
      <c r="Y8" s="10">
        <v>243.59</v>
      </c>
      <c r="Z8" s="8">
        <v>3600</v>
      </c>
      <c r="AA8" s="10">
        <v>331.7</v>
      </c>
      <c r="AB8" s="41">
        <f t="shared" si="0"/>
        <v>28935.97</v>
      </c>
      <c r="AC8" s="12">
        <f t="shared" si="1"/>
        <v>2363.7799999999997</v>
      </c>
    </row>
    <row r="9" spans="1:30" x14ac:dyDescent="0.25">
      <c r="A9" s="66"/>
      <c r="B9" s="43">
        <v>5216007010</v>
      </c>
      <c r="C9" s="11" t="s">
        <v>21</v>
      </c>
      <c r="D9" s="8">
        <v>8.1300000000000008</v>
      </c>
      <c r="E9" s="9">
        <v>10.74</v>
      </c>
      <c r="F9" s="8">
        <v>7.95</v>
      </c>
      <c r="G9" s="10">
        <v>10.71</v>
      </c>
      <c r="H9" s="8">
        <v>7</v>
      </c>
      <c r="I9" s="9">
        <v>10.66</v>
      </c>
      <c r="J9" s="8"/>
      <c r="K9" s="10"/>
      <c r="L9" s="8">
        <v>7</v>
      </c>
      <c r="M9" s="10">
        <v>10.63</v>
      </c>
      <c r="N9" s="8">
        <v>8</v>
      </c>
      <c r="O9" s="10">
        <v>10.68</v>
      </c>
      <c r="P9" s="8">
        <v>6</v>
      </c>
      <c r="Q9" s="10">
        <v>10.57</v>
      </c>
      <c r="R9" s="8">
        <v>7</v>
      </c>
      <c r="S9" s="10">
        <v>10.71</v>
      </c>
      <c r="T9" s="8">
        <v>7</v>
      </c>
      <c r="U9" s="10">
        <v>10.75</v>
      </c>
      <c r="V9" s="8">
        <v>7</v>
      </c>
      <c r="W9" s="10">
        <v>10.75</v>
      </c>
      <c r="X9" s="8">
        <v>6</v>
      </c>
      <c r="Y9" s="10">
        <v>10.6</v>
      </c>
      <c r="Z9" s="8">
        <v>7</v>
      </c>
      <c r="AA9" s="10">
        <v>10.76</v>
      </c>
      <c r="AB9" s="41">
        <f t="shared" si="0"/>
        <v>78.08</v>
      </c>
      <c r="AC9" s="12">
        <f t="shared" si="1"/>
        <v>117.56</v>
      </c>
    </row>
    <row r="10" spans="1:30" x14ac:dyDescent="0.25">
      <c r="A10" s="66"/>
      <c r="B10" s="43">
        <v>5216007001</v>
      </c>
      <c r="C10" s="11" t="s">
        <v>22</v>
      </c>
      <c r="D10" s="8">
        <v>37760</v>
      </c>
      <c r="E10" s="9">
        <v>2099.69</v>
      </c>
      <c r="F10" s="8">
        <f>29120+2622.77</f>
        <v>31742.77</v>
      </c>
      <c r="G10" s="10">
        <v>1814.98</v>
      </c>
      <c r="H10" s="29">
        <v>23920</v>
      </c>
      <c r="I10" s="10">
        <v>1612.55</v>
      </c>
      <c r="J10" s="29"/>
      <c r="K10" s="10"/>
      <c r="L10" s="29">
        <v>21600</v>
      </c>
      <c r="M10" s="10">
        <v>1176.47</v>
      </c>
      <c r="N10" s="29">
        <v>20800</v>
      </c>
      <c r="O10" s="10">
        <v>1093.5999999999999</v>
      </c>
      <c r="P10" s="8">
        <v>18230</v>
      </c>
      <c r="Q10" s="10">
        <v>971.33</v>
      </c>
      <c r="R10" s="8">
        <v>17200</v>
      </c>
      <c r="S10" s="10">
        <v>1087.8399999999999</v>
      </c>
      <c r="T10" s="8">
        <v>20720</v>
      </c>
      <c r="U10" s="10">
        <v>1547.34</v>
      </c>
      <c r="V10" s="8">
        <v>28960</v>
      </c>
      <c r="W10" s="10">
        <v>2236.39</v>
      </c>
      <c r="X10" s="29">
        <v>37200</v>
      </c>
      <c r="Y10" s="10">
        <v>2450.1999999999998</v>
      </c>
      <c r="Z10" s="8">
        <v>38480</v>
      </c>
      <c r="AA10" s="10">
        <v>2597.23</v>
      </c>
      <c r="AB10" s="41">
        <f t="shared" si="0"/>
        <v>296612.77</v>
      </c>
      <c r="AC10" s="12">
        <f t="shared" si="1"/>
        <v>18687.62</v>
      </c>
    </row>
    <row r="11" spans="1:30" x14ac:dyDescent="0.25">
      <c r="A11" s="66"/>
      <c r="B11" s="43">
        <v>5216006997</v>
      </c>
      <c r="C11" s="11" t="s">
        <v>23</v>
      </c>
      <c r="D11" s="18">
        <v>1216</v>
      </c>
      <c r="E11" s="9">
        <v>105.39</v>
      </c>
      <c r="F11" s="8">
        <v>750</v>
      </c>
      <c r="G11" s="10">
        <v>68.150000000000006</v>
      </c>
      <c r="H11" s="8">
        <v>516</v>
      </c>
      <c r="I11" s="10">
        <v>48.81</v>
      </c>
      <c r="J11" s="8"/>
      <c r="K11" s="10"/>
      <c r="L11" s="8">
        <v>541</v>
      </c>
      <c r="M11" s="10">
        <v>48.2</v>
      </c>
      <c r="N11" s="8">
        <v>604</v>
      </c>
      <c r="O11" s="10">
        <v>52.65</v>
      </c>
      <c r="P11" s="8">
        <v>567</v>
      </c>
      <c r="Q11" s="10">
        <v>51.41</v>
      </c>
      <c r="R11" s="8">
        <v>541</v>
      </c>
      <c r="S11" s="10">
        <v>51.55</v>
      </c>
      <c r="T11" s="8">
        <v>650</v>
      </c>
      <c r="U11" s="10">
        <v>64.760000000000005</v>
      </c>
      <c r="V11" s="8">
        <v>996</v>
      </c>
      <c r="W11" s="10">
        <v>94.14</v>
      </c>
      <c r="X11" s="8">
        <v>1274</v>
      </c>
      <c r="Y11" s="10">
        <v>108.52</v>
      </c>
      <c r="Z11" s="8">
        <v>1470</v>
      </c>
      <c r="AA11" s="10">
        <v>146.57</v>
      </c>
      <c r="AB11" s="41">
        <f t="shared" si="0"/>
        <v>9125</v>
      </c>
      <c r="AC11" s="12">
        <f t="shared" si="1"/>
        <v>840.15000000000009</v>
      </c>
    </row>
    <row r="12" spans="1:30" ht="18" customHeight="1" x14ac:dyDescent="0.25">
      <c r="A12" s="66"/>
      <c r="B12" s="43">
        <v>5216006999</v>
      </c>
      <c r="C12" s="7" t="s">
        <v>24</v>
      </c>
      <c r="D12" s="8">
        <v>28</v>
      </c>
      <c r="E12" s="9">
        <v>6.74</v>
      </c>
      <c r="F12" s="8">
        <v>28</v>
      </c>
      <c r="G12" s="10">
        <v>6.77</v>
      </c>
      <c r="H12" s="8">
        <v>28</v>
      </c>
      <c r="I12" s="10">
        <v>6.9</v>
      </c>
      <c r="J12" s="8"/>
      <c r="K12" s="10"/>
      <c r="L12" s="8">
        <v>28</v>
      </c>
      <c r="M12" s="10">
        <v>6.71</v>
      </c>
      <c r="N12" s="8">
        <v>28</v>
      </c>
      <c r="O12" s="10">
        <v>6.71</v>
      </c>
      <c r="P12" s="8">
        <v>28</v>
      </c>
      <c r="Q12" s="10">
        <v>6.76</v>
      </c>
      <c r="R12" s="8">
        <v>28</v>
      </c>
      <c r="S12" s="10">
        <v>7.21</v>
      </c>
      <c r="T12" s="8">
        <v>28</v>
      </c>
      <c r="U12" s="10">
        <v>7.37</v>
      </c>
      <c r="V12" s="8">
        <v>28</v>
      </c>
      <c r="W12" s="10">
        <v>6.92</v>
      </c>
      <c r="X12" s="8">
        <v>28</v>
      </c>
      <c r="Y12" s="10">
        <v>6.83</v>
      </c>
      <c r="Z12" s="8">
        <v>28</v>
      </c>
      <c r="AA12" s="10">
        <v>6.83</v>
      </c>
      <c r="AB12" s="41">
        <f t="shared" si="0"/>
        <v>308</v>
      </c>
      <c r="AC12" s="12">
        <f t="shared" si="1"/>
        <v>75.75</v>
      </c>
    </row>
    <row r="13" spans="1:30" ht="18" customHeight="1" x14ac:dyDescent="0.25">
      <c r="A13" s="66"/>
      <c r="B13" s="43">
        <v>5216007002</v>
      </c>
      <c r="C13" s="7" t="s">
        <v>25</v>
      </c>
      <c r="D13" s="8">
        <v>7.99</v>
      </c>
      <c r="E13" s="9">
        <v>10.7</v>
      </c>
      <c r="F13" s="8">
        <v>9</v>
      </c>
      <c r="G13" s="10">
        <v>10.79</v>
      </c>
      <c r="H13" s="8">
        <v>6.99</v>
      </c>
      <c r="I13" s="10">
        <v>10.58</v>
      </c>
      <c r="J13" s="8"/>
      <c r="K13" s="9"/>
      <c r="L13" s="8">
        <v>2.5</v>
      </c>
      <c r="M13" s="10">
        <v>10.17</v>
      </c>
      <c r="N13" s="8">
        <v>0</v>
      </c>
      <c r="O13" s="10">
        <v>10.17</v>
      </c>
      <c r="P13" s="8">
        <v>0</v>
      </c>
      <c r="Q13" s="10">
        <v>10.17</v>
      </c>
      <c r="R13" s="8">
        <v>1</v>
      </c>
      <c r="S13" s="10">
        <v>10.23</v>
      </c>
      <c r="T13" s="8">
        <v>73</v>
      </c>
      <c r="U13" s="10">
        <v>15.76</v>
      </c>
      <c r="V13" s="8">
        <v>0</v>
      </c>
      <c r="W13" s="10">
        <v>10.17</v>
      </c>
      <c r="X13" s="8">
        <v>0</v>
      </c>
      <c r="Y13" s="10">
        <v>10.17</v>
      </c>
      <c r="Z13" s="8">
        <v>0</v>
      </c>
      <c r="AA13" s="10">
        <v>10.17</v>
      </c>
      <c r="AB13" s="41">
        <f t="shared" si="0"/>
        <v>100.48</v>
      </c>
      <c r="AC13" s="12">
        <f t="shared" si="1"/>
        <v>119.08000000000001</v>
      </c>
    </row>
    <row r="14" spans="1:30" ht="18" customHeight="1" x14ac:dyDescent="0.25">
      <c r="A14" s="66"/>
      <c r="B14" s="43">
        <v>5216007011</v>
      </c>
      <c r="C14" s="7" t="s">
        <v>83</v>
      </c>
      <c r="D14" s="8">
        <v>1370</v>
      </c>
      <c r="E14" s="9">
        <v>110.34</v>
      </c>
      <c r="F14" s="8">
        <f>1299+108/0.36</f>
        <v>1599</v>
      </c>
      <c r="G14" s="10">
        <v>102.11</v>
      </c>
      <c r="H14" s="8"/>
      <c r="I14" s="10"/>
      <c r="J14" s="8"/>
      <c r="K14" s="10"/>
      <c r="L14" s="8">
        <v>1313</v>
      </c>
      <c r="M14" s="10">
        <v>99.27</v>
      </c>
      <c r="N14" s="8">
        <v>1050</v>
      </c>
      <c r="O14" s="46">
        <v>83.46</v>
      </c>
      <c r="P14" s="15">
        <v>1216</v>
      </c>
      <c r="Q14" s="16">
        <v>96.23</v>
      </c>
      <c r="R14" s="8">
        <v>1245</v>
      </c>
      <c r="S14" s="10">
        <v>115.28</v>
      </c>
      <c r="T14" s="8">
        <v>1436</v>
      </c>
      <c r="U14" s="10">
        <v>130.28</v>
      </c>
      <c r="V14" s="8">
        <v>1709</v>
      </c>
      <c r="W14" s="10">
        <v>151.74</v>
      </c>
      <c r="X14" s="8">
        <v>1788</v>
      </c>
      <c r="Y14" s="10">
        <v>149.1</v>
      </c>
      <c r="Z14" s="8">
        <v>1794</v>
      </c>
      <c r="AA14" s="10">
        <v>163.15</v>
      </c>
      <c r="AB14" s="41">
        <f t="shared" si="0"/>
        <v>14520</v>
      </c>
      <c r="AC14" s="12">
        <f t="shared" si="1"/>
        <v>1200.96</v>
      </c>
    </row>
    <row r="15" spans="1:30" ht="18" customHeight="1" x14ac:dyDescent="0.25">
      <c r="A15" s="66"/>
      <c r="B15" s="43">
        <v>5216006998</v>
      </c>
      <c r="C15" s="7" t="s">
        <v>86</v>
      </c>
      <c r="D15" s="8">
        <v>367.99</v>
      </c>
      <c r="E15" s="9">
        <v>36.99</v>
      </c>
      <c r="F15" s="8">
        <v>145</v>
      </c>
      <c r="G15" s="10">
        <v>21.75</v>
      </c>
      <c r="H15" s="8">
        <v>33.97</v>
      </c>
      <c r="I15" s="10">
        <v>12.89</v>
      </c>
      <c r="J15" s="8"/>
      <c r="K15" s="10"/>
      <c r="L15" s="8">
        <v>93</v>
      </c>
      <c r="M15" s="10">
        <v>16.71</v>
      </c>
      <c r="N15" s="8">
        <v>298</v>
      </c>
      <c r="O15" s="10">
        <v>30.96</v>
      </c>
      <c r="P15" s="8">
        <v>805</v>
      </c>
      <c r="Q15" s="10">
        <v>68.22</v>
      </c>
      <c r="R15" s="8">
        <v>52</v>
      </c>
      <c r="S15" s="10">
        <v>14.04</v>
      </c>
      <c r="T15" s="8">
        <v>35</v>
      </c>
      <c r="U15" s="10">
        <v>133.16999999999999</v>
      </c>
      <c r="V15" s="8">
        <v>156</v>
      </c>
      <c r="W15" s="10">
        <v>24.52</v>
      </c>
      <c r="X15" s="8">
        <v>603</v>
      </c>
      <c r="Y15" s="10">
        <v>56.87</v>
      </c>
      <c r="Z15" s="8">
        <v>1800</v>
      </c>
      <c r="AA15" s="10">
        <v>162.37</v>
      </c>
      <c r="AB15" s="41">
        <f t="shared" si="0"/>
        <v>4388.96</v>
      </c>
      <c r="AC15" s="12">
        <f t="shared" si="1"/>
        <v>578.49</v>
      </c>
    </row>
    <row r="16" spans="1:30" ht="18" customHeight="1" x14ac:dyDescent="0.25">
      <c r="A16" s="66"/>
      <c r="B16" s="43">
        <v>5216007009</v>
      </c>
      <c r="C16" s="7" t="s">
        <v>61</v>
      </c>
      <c r="D16" s="8">
        <v>2769</v>
      </c>
      <c r="E16" s="9">
        <v>241.99</v>
      </c>
      <c r="F16" s="8">
        <f>2069+185.85</f>
        <v>2254.85</v>
      </c>
      <c r="G16" s="10">
        <v>218.22</v>
      </c>
      <c r="H16" s="8">
        <v>1300</v>
      </c>
      <c r="I16" s="10">
        <v>227.44</v>
      </c>
      <c r="J16" s="8"/>
      <c r="K16" s="10"/>
      <c r="L16" s="8">
        <v>1101</v>
      </c>
      <c r="M16" s="10">
        <v>439.07</v>
      </c>
      <c r="N16" s="8">
        <v>866</v>
      </c>
      <c r="O16" s="10">
        <v>479.1</v>
      </c>
      <c r="P16" s="8">
        <v>808</v>
      </c>
      <c r="Q16" s="10">
        <v>582.30999999999995</v>
      </c>
      <c r="R16" s="8">
        <v>935</v>
      </c>
      <c r="S16" s="10">
        <v>525.16999999999996</v>
      </c>
      <c r="T16" s="8">
        <v>889</v>
      </c>
      <c r="U16" s="10">
        <v>347.88</v>
      </c>
      <c r="V16" s="8">
        <v>988</v>
      </c>
      <c r="W16" s="10">
        <v>265.08</v>
      </c>
      <c r="X16" s="8">
        <v>909</v>
      </c>
      <c r="Y16" s="10">
        <v>235.58</v>
      </c>
      <c r="Z16" s="18">
        <v>934</v>
      </c>
      <c r="AA16" s="10">
        <v>283.23</v>
      </c>
      <c r="AB16" s="41">
        <f t="shared" si="0"/>
        <v>13753.85</v>
      </c>
      <c r="AC16" s="12">
        <f t="shared" si="1"/>
        <v>3845.07</v>
      </c>
    </row>
    <row r="17" spans="1:30" ht="18" customHeight="1" x14ac:dyDescent="0.25">
      <c r="A17" s="66"/>
      <c r="B17" s="43">
        <v>5216006995</v>
      </c>
      <c r="C17" s="7" t="s">
        <v>81</v>
      </c>
      <c r="D17" s="8">
        <v>543.98</v>
      </c>
      <c r="E17" s="9">
        <v>53.72</v>
      </c>
      <c r="F17" s="8">
        <v>254.7</v>
      </c>
      <c r="G17" s="10">
        <v>30.05</v>
      </c>
      <c r="H17" s="8">
        <v>141</v>
      </c>
      <c r="I17" s="10">
        <v>20.76</v>
      </c>
      <c r="J17" s="8"/>
      <c r="K17" s="10"/>
      <c r="L17" s="8">
        <v>119</v>
      </c>
      <c r="M17" s="10">
        <v>18.52</v>
      </c>
      <c r="N17" s="8">
        <v>230</v>
      </c>
      <c r="O17" s="10">
        <v>26.41</v>
      </c>
      <c r="P17" s="8">
        <v>223</v>
      </c>
      <c r="Q17" s="10">
        <v>26.63</v>
      </c>
      <c r="R17" s="8">
        <v>130</v>
      </c>
      <c r="S17" s="10">
        <v>20.18</v>
      </c>
      <c r="T17" s="8">
        <v>102</v>
      </c>
      <c r="U17" s="10">
        <v>18.690000000000001</v>
      </c>
      <c r="V17" s="8">
        <v>385</v>
      </c>
      <c r="W17" s="10">
        <v>42.64</v>
      </c>
      <c r="X17" s="8">
        <v>592</v>
      </c>
      <c r="Y17" s="10">
        <v>56.41</v>
      </c>
      <c r="Z17" s="8">
        <v>1200</v>
      </c>
      <c r="AA17" s="10">
        <v>130.15</v>
      </c>
      <c r="AB17" s="41">
        <f t="shared" si="0"/>
        <v>3920.6800000000003</v>
      </c>
      <c r="AC17" s="12">
        <f t="shared" si="1"/>
        <v>444.15999999999997</v>
      </c>
    </row>
    <row r="18" spans="1:30" ht="18" customHeight="1" x14ac:dyDescent="0.25">
      <c r="A18" s="66"/>
      <c r="B18" s="43">
        <v>5219000141</v>
      </c>
      <c r="C18" s="7" t="s">
        <v>85</v>
      </c>
      <c r="D18" s="8">
        <v>2600</v>
      </c>
      <c r="E18" s="9">
        <v>213.01</v>
      </c>
      <c r="F18" s="8">
        <f>1719.98+154.32</f>
        <v>1874.3</v>
      </c>
      <c r="G18" s="10">
        <v>192.55</v>
      </c>
      <c r="H18" s="8">
        <v>1440</v>
      </c>
      <c r="I18" s="10">
        <v>163.25</v>
      </c>
      <c r="J18" s="8"/>
      <c r="K18" s="10"/>
      <c r="L18" s="8">
        <v>25.6</v>
      </c>
      <c r="M18" s="10">
        <v>216.29</v>
      </c>
      <c r="N18" s="8">
        <v>5040</v>
      </c>
      <c r="O18" s="10">
        <v>341.31</v>
      </c>
      <c r="P18" s="8">
        <v>5480</v>
      </c>
      <c r="Q18" s="10">
        <v>339.56</v>
      </c>
      <c r="R18" s="8">
        <v>4880</v>
      </c>
      <c r="S18" s="10">
        <v>354.07</v>
      </c>
      <c r="T18" s="8">
        <v>1640</v>
      </c>
      <c r="U18" s="10">
        <v>248.12</v>
      </c>
      <c r="V18" s="8">
        <v>2160</v>
      </c>
      <c r="W18" s="10">
        <v>255.33</v>
      </c>
      <c r="X18" s="8">
        <v>2520</v>
      </c>
      <c r="Y18" s="10">
        <v>235.09</v>
      </c>
      <c r="Z18" s="8">
        <v>3000</v>
      </c>
      <c r="AA18" s="10">
        <v>262.25</v>
      </c>
      <c r="AB18" s="41">
        <f t="shared" si="0"/>
        <v>30659.9</v>
      </c>
      <c r="AC18" s="12">
        <f t="shared" si="1"/>
        <v>2820.83</v>
      </c>
    </row>
    <row r="19" spans="1:30" ht="27" customHeight="1" x14ac:dyDescent="0.25">
      <c r="A19" s="66"/>
      <c r="B19" s="43">
        <v>5216007008</v>
      </c>
      <c r="C19" s="11" t="s">
        <v>28</v>
      </c>
      <c r="D19" s="8">
        <v>2999</v>
      </c>
      <c r="E19" s="9">
        <v>290.56</v>
      </c>
      <c r="F19" s="8">
        <f>2052+184.85</f>
        <v>2236.85</v>
      </c>
      <c r="G19" s="10">
        <v>203.68</v>
      </c>
      <c r="H19" s="8">
        <v>1332</v>
      </c>
      <c r="I19" s="10">
        <v>152.30000000000001</v>
      </c>
      <c r="J19" s="8"/>
      <c r="K19" s="10"/>
      <c r="L19" s="8">
        <v>1309</v>
      </c>
      <c r="M19" s="10">
        <v>150.82</v>
      </c>
      <c r="N19" s="8">
        <v>1581</v>
      </c>
      <c r="O19" s="10">
        <v>128.88</v>
      </c>
      <c r="P19" s="8">
        <v>1453</v>
      </c>
      <c r="Q19" s="10">
        <v>137.37</v>
      </c>
      <c r="R19" s="8">
        <v>1248</v>
      </c>
      <c r="S19" s="10">
        <v>155.97999999999999</v>
      </c>
      <c r="T19" s="8">
        <v>1650</v>
      </c>
      <c r="U19" s="10">
        <v>198.73</v>
      </c>
      <c r="V19" s="8">
        <v>2966</v>
      </c>
      <c r="W19" s="10">
        <v>315.91000000000003</v>
      </c>
      <c r="X19" s="8">
        <v>2718</v>
      </c>
      <c r="Y19" s="10">
        <v>288.76</v>
      </c>
      <c r="Z19" s="8">
        <v>3362</v>
      </c>
      <c r="AA19" s="10">
        <v>336.25</v>
      </c>
      <c r="AB19" s="41">
        <f t="shared" si="0"/>
        <v>22854.85</v>
      </c>
      <c r="AC19" s="12">
        <f t="shared" si="1"/>
        <v>2359.2399999999998</v>
      </c>
    </row>
    <row r="20" spans="1:30" ht="52.15" customHeight="1" x14ac:dyDescent="0.25">
      <c r="A20" s="66"/>
      <c r="B20" s="43">
        <v>27442</v>
      </c>
      <c r="C20" s="11" t="s">
        <v>60</v>
      </c>
      <c r="D20" s="8">
        <v>0</v>
      </c>
      <c r="E20" s="9">
        <v>73.55</v>
      </c>
      <c r="F20" s="8">
        <v>288</v>
      </c>
      <c r="G20" s="10">
        <v>63</v>
      </c>
      <c r="H20" s="8">
        <v>241</v>
      </c>
      <c r="I20" s="10">
        <v>75.650000000000006</v>
      </c>
      <c r="J20" s="8">
        <v>180</v>
      </c>
      <c r="K20" s="10">
        <v>59.55</v>
      </c>
      <c r="L20" s="8">
        <v>1110</v>
      </c>
      <c r="M20" s="10">
        <v>168.25</v>
      </c>
      <c r="N20" s="8">
        <v>1287</v>
      </c>
      <c r="O20" s="10">
        <v>188.25</v>
      </c>
      <c r="P20" s="8">
        <v>885</v>
      </c>
      <c r="Q20" s="10">
        <v>142.25</v>
      </c>
      <c r="R20" s="8">
        <v>158</v>
      </c>
      <c r="S20" s="10">
        <v>58.9</v>
      </c>
      <c r="T20" s="8">
        <v>268</v>
      </c>
      <c r="U20" s="10">
        <v>83.7</v>
      </c>
      <c r="V20" s="8">
        <v>268</v>
      </c>
      <c r="W20" s="10">
        <v>89.14</v>
      </c>
      <c r="X20" s="8">
        <v>541</v>
      </c>
      <c r="Y20" s="10">
        <v>113.37</v>
      </c>
      <c r="Z20" s="8">
        <v>580</v>
      </c>
      <c r="AA20" s="10">
        <v>117.3</v>
      </c>
      <c r="AB20" s="41">
        <f t="shared" si="0"/>
        <v>5806</v>
      </c>
      <c r="AC20" s="12">
        <f t="shared" si="1"/>
        <v>1232.9100000000001</v>
      </c>
    </row>
    <row r="21" spans="1:30" ht="31.15" customHeight="1" x14ac:dyDescent="0.25">
      <c r="A21" s="66"/>
      <c r="B21" s="43">
        <v>5216007007</v>
      </c>
      <c r="C21" s="11" t="s">
        <v>75</v>
      </c>
      <c r="D21" s="8">
        <v>1688</v>
      </c>
      <c r="E21" s="9">
        <v>180.9</v>
      </c>
      <c r="F21" s="8">
        <f>1334+119.99</f>
        <v>1453.99</v>
      </c>
      <c r="G21" s="10">
        <v>198.3</v>
      </c>
      <c r="H21" s="8">
        <v>1125</v>
      </c>
      <c r="I21" s="10">
        <v>152.33000000000001</v>
      </c>
      <c r="J21" s="8"/>
      <c r="K21" s="10"/>
      <c r="L21" s="8">
        <v>1185</v>
      </c>
      <c r="M21" s="10">
        <v>160.72999999999999</v>
      </c>
      <c r="N21" s="8">
        <v>1405</v>
      </c>
      <c r="O21" s="10">
        <v>175.44</v>
      </c>
      <c r="P21" s="8">
        <v>1412</v>
      </c>
      <c r="Q21" s="10">
        <v>157.9</v>
      </c>
      <c r="R21" s="8">
        <v>1560</v>
      </c>
      <c r="S21" s="10">
        <v>206.59</v>
      </c>
      <c r="T21" s="8">
        <v>1157</v>
      </c>
      <c r="U21" s="10">
        <v>176.62</v>
      </c>
      <c r="V21" s="8">
        <v>1495</v>
      </c>
      <c r="W21" s="10">
        <v>235.6</v>
      </c>
      <c r="X21" s="8">
        <v>1631</v>
      </c>
      <c r="Y21" s="10">
        <v>200.53</v>
      </c>
      <c r="Z21" s="8">
        <v>1844</v>
      </c>
      <c r="AA21" s="10">
        <v>232.04</v>
      </c>
      <c r="AB21" s="41">
        <f t="shared" si="0"/>
        <v>15955.99</v>
      </c>
      <c r="AC21" s="12">
        <f t="shared" si="1"/>
        <v>2076.98</v>
      </c>
    </row>
    <row r="22" spans="1:30" ht="20.25" customHeight="1" x14ac:dyDescent="0.25">
      <c r="A22" s="66"/>
      <c r="B22" s="43">
        <v>5216006992</v>
      </c>
      <c r="C22" s="11" t="s">
        <v>29</v>
      </c>
      <c r="D22" s="8">
        <v>1292</v>
      </c>
      <c r="E22" s="9">
        <v>105.06</v>
      </c>
      <c r="F22" s="8">
        <f>777.99+70.02</f>
        <v>848.01</v>
      </c>
      <c r="G22" s="10">
        <v>71.900000000000006</v>
      </c>
      <c r="H22" s="8">
        <v>471</v>
      </c>
      <c r="I22" s="10">
        <v>48.05</v>
      </c>
      <c r="J22" s="8"/>
      <c r="K22" s="10"/>
      <c r="L22" s="8">
        <v>663</v>
      </c>
      <c r="M22" s="10">
        <v>57.07</v>
      </c>
      <c r="N22" s="8">
        <v>581</v>
      </c>
      <c r="O22" s="10">
        <v>50.69</v>
      </c>
      <c r="P22" s="8">
        <v>411</v>
      </c>
      <c r="Q22" s="10">
        <v>39.71</v>
      </c>
      <c r="R22" s="8">
        <v>483</v>
      </c>
      <c r="S22" s="10">
        <v>46.01</v>
      </c>
      <c r="T22" s="8">
        <v>412</v>
      </c>
      <c r="U22" s="10">
        <v>45.49</v>
      </c>
      <c r="V22" s="8">
        <v>574</v>
      </c>
      <c r="W22" s="10">
        <v>64.650000000000006</v>
      </c>
      <c r="X22" s="8">
        <v>787</v>
      </c>
      <c r="Y22" s="10">
        <v>72.61</v>
      </c>
      <c r="Z22" s="8">
        <v>1103</v>
      </c>
      <c r="AA22" s="10">
        <v>110.87</v>
      </c>
      <c r="AB22" s="41">
        <f t="shared" si="0"/>
        <v>7625.01</v>
      </c>
      <c r="AC22" s="12">
        <f t="shared" si="1"/>
        <v>712.11</v>
      </c>
    </row>
    <row r="23" spans="1:30" ht="32.450000000000003" customHeight="1" thickBot="1" x14ac:dyDescent="0.3">
      <c r="A23" s="66"/>
      <c r="B23" s="43">
        <v>5216007004</v>
      </c>
      <c r="C23" s="11" t="s">
        <v>30</v>
      </c>
      <c r="D23" s="8">
        <v>489</v>
      </c>
      <c r="E23" s="9">
        <v>44.78</v>
      </c>
      <c r="F23" s="8">
        <v>352.01</v>
      </c>
      <c r="G23" s="10">
        <v>34.4</v>
      </c>
      <c r="H23" s="8">
        <v>344</v>
      </c>
      <c r="I23" s="10">
        <v>32.729999999999997</v>
      </c>
      <c r="J23" s="8"/>
      <c r="K23" s="10"/>
      <c r="L23" s="8">
        <v>410</v>
      </c>
      <c r="M23" s="10">
        <v>35.42</v>
      </c>
      <c r="N23" s="8">
        <v>813</v>
      </c>
      <c r="O23" s="10">
        <v>61.2</v>
      </c>
      <c r="P23" s="8">
        <v>845</v>
      </c>
      <c r="Q23" s="10">
        <v>67.010000000000005</v>
      </c>
      <c r="R23" s="8">
        <v>573</v>
      </c>
      <c r="S23" s="10">
        <v>50.98</v>
      </c>
      <c r="T23" s="8">
        <v>384</v>
      </c>
      <c r="U23" s="10">
        <v>39.85</v>
      </c>
      <c r="V23" s="8">
        <v>509</v>
      </c>
      <c r="W23" s="10">
        <v>49.06</v>
      </c>
      <c r="X23" s="8">
        <v>573</v>
      </c>
      <c r="Y23" s="10">
        <v>49.5</v>
      </c>
      <c r="Z23" s="8">
        <v>591</v>
      </c>
      <c r="AA23" s="10">
        <v>59.89</v>
      </c>
      <c r="AB23" s="41">
        <f t="shared" si="0"/>
        <v>5883.01</v>
      </c>
      <c r="AC23" s="12">
        <f t="shared" si="1"/>
        <v>524.82000000000005</v>
      </c>
    </row>
    <row r="24" spans="1:30" ht="36.75" customHeight="1" thickBot="1" x14ac:dyDescent="0.3">
      <c r="A24" s="43"/>
      <c r="B24" s="30"/>
      <c r="C24" s="35" t="s">
        <v>63</v>
      </c>
      <c r="D24" s="36">
        <f t="shared" ref="D24:AA24" si="2">SUM(D4:D23)</f>
        <v>76225.11</v>
      </c>
      <c r="E24" s="45">
        <f t="shared" si="2"/>
        <v>5386.8499999999995</v>
      </c>
      <c r="F24" s="49">
        <f t="shared" si="2"/>
        <v>59082.879999999997</v>
      </c>
      <c r="G24" s="45">
        <f t="shared" si="2"/>
        <v>4264.4599999999991</v>
      </c>
      <c r="H24" s="36">
        <f t="shared" si="2"/>
        <v>41971.96</v>
      </c>
      <c r="I24" s="45">
        <f t="shared" si="2"/>
        <v>3503.7900000000004</v>
      </c>
      <c r="J24" s="60">
        <f t="shared" si="2"/>
        <v>180</v>
      </c>
      <c r="K24" s="45">
        <f t="shared" si="2"/>
        <v>59.55</v>
      </c>
      <c r="L24" s="49">
        <f t="shared" si="2"/>
        <v>40585.9</v>
      </c>
      <c r="M24" s="45">
        <f t="shared" si="2"/>
        <v>3525.7400000000007</v>
      </c>
      <c r="N24" s="49">
        <f t="shared" si="2"/>
        <v>46172</v>
      </c>
      <c r="O24" s="45">
        <f t="shared" si="2"/>
        <v>3975.4500000000003</v>
      </c>
      <c r="P24" s="36">
        <f t="shared" si="2"/>
        <v>43859</v>
      </c>
      <c r="Q24" s="45">
        <f t="shared" si="2"/>
        <v>3983.71</v>
      </c>
      <c r="R24" s="36">
        <f t="shared" si="2"/>
        <v>33487</v>
      </c>
      <c r="S24" s="45">
        <f t="shared" si="2"/>
        <v>3098.2700000000004</v>
      </c>
      <c r="T24" s="36">
        <f t="shared" si="2"/>
        <v>34603</v>
      </c>
      <c r="U24" s="45">
        <f t="shared" si="2"/>
        <v>3545.33</v>
      </c>
      <c r="V24" s="36">
        <f t="shared" si="2"/>
        <v>60945</v>
      </c>
      <c r="W24" s="45">
        <f t="shared" si="2"/>
        <v>5818.7900000000018</v>
      </c>
      <c r="X24" s="49">
        <f t="shared" si="2"/>
        <v>74256</v>
      </c>
      <c r="Y24" s="45">
        <f t="shared" si="2"/>
        <v>6059.1399999999994</v>
      </c>
      <c r="Z24" s="36">
        <f t="shared" si="2"/>
        <v>83682</v>
      </c>
      <c r="AA24" s="45">
        <f t="shared" si="2"/>
        <v>7357.9499999999989</v>
      </c>
      <c r="AB24" s="41"/>
      <c r="AC24" s="12">
        <f>SUM(AC4:AC23)</f>
        <v>50579.030000000006</v>
      </c>
      <c r="AD24" s="17">
        <f>E24+G24+I24+K24+M24+O24+Q24+S24+U24+W24+Y24+AA24</f>
        <v>50579.03</v>
      </c>
    </row>
    <row r="25" spans="1:30" ht="18" customHeight="1" x14ac:dyDescent="0.25">
      <c r="A25" s="67" t="s">
        <v>31</v>
      </c>
      <c r="B25" s="42">
        <v>3030599084</v>
      </c>
      <c r="C25" s="31" t="s">
        <v>32</v>
      </c>
      <c r="D25" s="32">
        <v>7</v>
      </c>
      <c r="E25" s="33">
        <v>60.44</v>
      </c>
      <c r="F25" s="32">
        <v>81.19</v>
      </c>
      <c r="G25" s="34">
        <v>28</v>
      </c>
      <c r="H25" s="32">
        <v>272</v>
      </c>
      <c r="I25" s="34">
        <v>316.33</v>
      </c>
      <c r="J25" s="32">
        <v>340</v>
      </c>
      <c r="K25" s="34">
        <v>366.17</v>
      </c>
      <c r="L25" s="32">
        <v>718</v>
      </c>
      <c r="M25" s="34">
        <v>643.34</v>
      </c>
      <c r="N25" s="32">
        <v>614</v>
      </c>
      <c r="O25" s="34">
        <v>606.14</v>
      </c>
      <c r="P25" s="32">
        <v>234</v>
      </c>
      <c r="Q25" s="34">
        <v>274.86</v>
      </c>
      <c r="R25" s="32">
        <v>9</v>
      </c>
      <c r="S25" s="34">
        <v>66.62</v>
      </c>
      <c r="T25" s="32"/>
      <c r="U25" s="34"/>
      <c r="V25" s="32">
        <v>14</v>
      </c>
      <c r="W25" s="34">
        <v>130.4</v>
      </c>
      <c r="X25" s="32"/>
      <c r="Y25" s="34"/>
      <c r="Z25" s="32">
        <v>8</v>
      </c>
      <c r="AA25" s="34">
        <v>67.150000000000006</v>
      </c>
      <c r="AB25" s="41">
        <f>D25+F25+H25+J25+L25+N25+P25+R25+T25+V25+X25+Z25</f>
        <v>2297.19</v>
      </c>
      <c r="AC25" s="12">
        <f>E25+G25+I25+K25+M25+O25+Q25+S25+U25+W25+Y25+AA25</f>
        <v>2559.4500000000003</v>
      </c>
    </row>
    <row r="26" spans="1:30" ht="18" customHeight="1" x14ac:dyDescent="0.25">
      <c r="A26" s="71"/>
      <c r="B26" s="43">
        <v>3037670733</v>
      </c>
      <c r="C26" s="7" t="s">
        <v>33</v>
      </c>
      <c r="D26" s="8">
        <v>0</v>
      </c>
      <c r="E26" s="9">
        <v>55.1</v>
      </c>
      <c r="F26" s="8">
        <v>0</v>
      </c>
      <c r="G26" s="10">
        <v>55.1</v>
      </c>
      <c r="H26" s="8">
        <v>9</v>
      </c>
      <c r="I26" s="10">
        <v>65.69</v>
      </c>
      <c r="J26" s="8">
        <v>37</v>
      </c>
      <c r="K26" s="10">
        <v>90.76</v>
      </c>
      <c r="L26" s="8">
        <v>112</v>
      </c>
      <c r="M26" s="10">
        <v>148.56</v>
      </c>
      <c r="N26" s="8">
        <v>99</v>
      </c>
      <c r="O26" s="10">
        <v>145.65</v>
      </c>
      <c r="P26" s="8">
        <v>33</v>
      </c>
      <c r="Q26" s="10">
        <v>88.72</v>
      </c>
      <c r="R26" s="8">
        <v>1</v>
      </c>
      <c r="S26" s="10">
        <v>58.17</v>
      </c>
      <c r="T26" s="8"/>
      <c r="U26" s="10"/>
      <c r="V26" s="8">
        <v>0</v>
      </c>
      <c r="W26" s="10">
        <v>114.22</v>
      </c>
      <c r="X26" s="8"/>
      <c r="Y26" s="10"/>
      <c r="Z26" s="8">
        <v>0</v>
      </c>
      <c r="AA26" s="10">
        <v>57.1</v>
      </c>
      <c r="AB26" s="41">
        <f t="shared" ref="AB26:AB34" si="3">D26+F26+H26+J26+L26+N26+P26+R26+T26+V26+X26+Z26</f>
        <v>291</v>
      </c>
      <c r="AC26" s="12">
        <f t="shared" ref="AC26:AC34" si="4">E26+G26+I26+K26+M26+O26+Q26+S26+U26+W26+Y26+AA26</f>
        <v>879.07</v>
      </c>
    </row>
    <row r="27" spans="1:30" ht="18" customHeight="1" x14ac:dyDescent="0.25">
      <c r="A27" s="71"/>
      <c r="B27" s="43">
        <v>3034134649</v>
      </c>
      <c r="C27" s="7" t="s">
        <v>34</v>
      </c>
      <c r="D27" s="8">
        <v>0</v>
      </c>
      <c r="E27" s="9">
        <v>55.1</v>
      </c>
      <c r="F27" s="8">
        <v>1</v>
      </c>
      <c r="G27" s="10">
        <v>56.03</v>
      </c>
      <c r="H27" s="8">
        <v>70</v>
      </c>
      <c r="I27" s="10">
        <v>123.82</v>
      </c>
      <c r="J27" s="18">
        <v>132</v>
      </c>
      <c r="K27" s="10">
        <v>177.11</v>
      </c>
      <c r="L27" s="8">
        <v>354</v>
      </c>
      <c r="M27" s="10">
        <v>346.14</v>
      </c>
      <c r="N27" s="8">
        <v>373</v>
      </c>
      <c r="O27" s="10">
        <v>390.65</v>
      </c>
      <c r="P27" s="8">
        <v>161</v>
      </c>
      <c r="Q27" s="10">
        <v>207.25</v>
      </c>
      <c r="R27" s="8">
        <v>2</v>
      </c>
      <c r="S27" s="10">
        <v>59.23</v>
      </c>
      <c r="T27" s="8"/>
      <c r="U27" s="10"/>
      <c r="V27" s="8">
        <v>0</v>
      </c>
      <c r="W27" s="10">
        <v>114.22</v>
      </c>
      <c r="X27" s="8"/>
      <c r="Y27" s="10"/>
      <c r="Z27" s="8">
        <v>1</v>
      </c>
      <c r="AA27" s="10">
        <v>58.35</v>
      </c>
      <c r="AB27" s="41">
        <f t="shared" si="3"/>
        <v>1094</v>
      </c>
      <c r="AC27" s="12">
        <f t="shared" si="4"/>
        <v>1587.8999999999999</v>
      </c>
    </row>
    <row r="28" spans="1:30" ht="18" customHeight="1" x14ac:dyDescent="0.25">
      <c r="A28" s="71"/>
      <c r="B28" s="43">
        <v>3034134149</v>
      </c>
      <c r="C28" s="7" t="s">
        <v>22</v>
      </c>
      <c r="D28" s="8">
        <v>48</v>
      </c>
      <c r="E28" s="9">
        <v>91.73</v>
      </c>
      <c r="F28" s="8">
        <v>5</v>
      </c>
      <c r="G28" s="10">
        <v>114.78</v>
      </c>
      <c r="H28" s="8">
        <v>156</v>
      </c>
      <c r="I28" s="10">
        <v>206.67</v>
      </c>
      <c r="J28" s="8">
        <v>24</v>
      </c>
      <c r="K28" s="10">
        <v>78.67</v>
      </c>
      <c r="L28" s="8"/>
      <c r="M28" s="10"/>
      <c r="N28" s="8">
        <v>62</v>
      </c>
      <c r="O28" s="10">
        <v>107.56</v>
      </c>
      <c r="P28" s="8">
        <v>5070</v>
      </c>
      <c r="Q28" s="10">
        <v>4586.76</v>
      </c>
      <c r="R28" s="8">
        <v>6</v>
      </c>
      <c r="S28" s="10">
        <v>63.47</v>
      </c>
      <c r="T28" s="8"/>
      <c r="U28" s="10"/>
      <c r="V28" s="8">
        <v>92</v>
      </c>
      <c r="W28" s="10">
        <v>2143.33</v>
      </c>
      <c r="X28" s="8"/>
      <c r="Y28" s="10"/>
      <c r="Z28" s="8">
        <v>34</v>
      </c>
      <c r="AA28" s="10">
        <v>99.82</v>
      </c>
      <c r="AB28" s="41">
        <f t="shared" si="3"/>
        <v>5497</v>
      </c>
      <c r="AC28" s="12">
        <f t="shared" si="4"/>
        <v>7492.79</v>
      </c>
      <c r="AD28" s="2" t="s">
        <v>87</v>
      </c>
    </row>
    <row r="29" spans="1:30" ht="18" customHeight="1" x14ac:dyDescent="0.25">
      <c r="A29" s="71"/>
      <c r="B29" s="43">
        <v>3034134434</v>
      </c>
      <c r="C29" s="7" t="s">
        <v>35</v>
      </c>
      <c r="D29" s="8">
        <v>0</v>
      </c>
      <c r="E29" s="9">
        <v>57.68</v>
      </c>
      <c r="F29" s="8">
        <v>1</v>
      </c>
      <c r="G29" s="10">
        <v>58.65</v>
      </c>
      <c r="H29" s="8">
        <v>16</v>
      </c>
      <c r="I29" s="10">
        <v>75.75</v>
      </c>
      <c r="J29" s="8">
        <v>29</v>
      </c>
      <c r="K29" s="10">
        <v>87.39</v>
      </c>
      <c r="L29" s="8">
        <v>83</v>
      </c>
      <c r="M29" s="10">
        <v>130.72999999999999</v>
      </c>
      <c r="N29" s="8">
        <v>72</v>
      </c>
      <c r="O29" s="10">
        <v>127.19</v>
      </c>
      <c r="P29" s="8">
        <v>23</v>
      </c>
      <c r="Q29" s="10">
        <v>83.11</v>
      </c>
      <c r="R29" s="8">
        <v>38</v>
      </c>
      <c r="S29" s="10">
        <v>101.83</v>
      </c>
      <c r="T29" s="8"/>
      <c r="U29" s="10"/>
      <c r="V29" s="8">
        <v>0</v>
      </c>
      <c r="W29" s="10">
        <v>119.57</v>
      </c>
      <c r="X29" s="8"/>
      <c r="Y29" s="10"/>
      <c r="Z29" s="8">
        <v>0</v>
      </c>
      <c r="AA29" s="10">
        <v>59.53</v>
      </c>
      <c r="AB29" s="41">
        <f t="shared" si="3"/>
        <v>262</v>
      </c>
      <c r="AC29" s="12">
        <f t="shared" si="4"/>
        <v>901.42999999999984</v>
      </c>
    </row>
    <row r="30" spans="1:30" ht="18" customHeight="1" x14ac:dyDescent="0.25">
      <c r="A30" s="71"/>
      <c r="B30" s="43">
        <v>3029042150</v>
      </c>
      <c r="C30" s="7" t="s">
        <v>36</v>
      </c>
      <c r="D30" s="8">
        <v>0</v>
      </c>
      <c r="E30" s="9">
        <v>57.88</v>
      </c>
      <c r="F30" s="8"/>
      <c r="G30" s="10"/>
      <c r="H30" s="8">
        <v>37</v>
      </c>
      <c r="I30" s="10">
        <v>96.71</v>
      </c>
      <c r="J30" s="8">
        <v>33</v>
      </c>
      <c r="K30" s="10">
        <v>91.2</v>
      </c>
      <c r="L30" s="8">
        <v>84</v>
      </c>
      <c r="M30" s="10">
        <v>131.6</v>
      </c>
      <c r="N30" s="8">
        <v>102</v>
      </c>
      <c r="O30" s="10">
        <v>155.27000000000001</v>
      </c>
      <c r="P30" s="8">
        <v>77</v>
      </c>
      <c r="Q30" s="10">
        <v>135.47999999999999</v>
      </c>
      <c r="R30" s="8">
        <v>0</v>
      </c>
      <c r="S30" s="10">
        <v>59.8</v>
      </c>
      <c r="T30" s="8"/>
      <c r="U30" s="10"/>
      <c r="V30" s="8">
        <v>0</v>
      </c>
      <c r="W30" s="10">
        <v>119.57</v>
      </c>
      <c r="X30" s="8"/>
      <c r="Y30" s="10"/>
      <c r="Z30" s="8">
        <v>0</v>
      </c>
      <c r="AA30" s="10">
        <v>59.53</v>
      </c>
      <c r="AB30" s="41">
        <f t="shared" si="3"/>
        <v>333</v>
      </c>
      <c r="AC30" s="12">
        <f t="shared" si="4"/>
        <v>907.04</v>
      </c>
    </row>
    <row r="31" spans="1:30" ht="18" customHeight="1" x14ac:dyDescent="0.25">
      <c r="A31" s="71"/>
      <c r="B31" s="43">
        <v>3034133784</v>
      </c>
      <c r="C31" s="7" t="s">
        <v>82</v>
      </c>
      <c r="D31" s="8">
        <v>60</v>
      </c>
      <c r="E31" s="9">
        <v>105.62</v>
      </c>
      <c r="F31" s="8">
        <v>1</v>
      </c>
      <c r="G31" s="10">
        <v>58.65</v>
      </c>
      <c r="H31" s="8">
        <v>38</v>
      </c>
      <c r="I31" s="9">
        <v>97.7</v>
      </c>
      <c r="J31" s="8">
        <v>45</v>
      </c>
      <c r="K31" s="10">
        <v>102.62</v>
      </c>
      <c r="L31" s="8">
        <v>153</v>
      </c>
      <c r="M31" s="10">
        <v>190.57</v>
      </c>
      <c r="N31" s="8">
        <v>135</v>
      </c>
      <c r="O31" s="10">
        <v>186.18</v>
      </c>
      <c r="P31" s="8">
        <v>24</v>
      </c>
      <c r="Q31" s="10">
        <v>84.09</v>
      </c>
      <c r="R31" s="8">
        <v>0</v>
      </c>
      <c r="S31" s="10">
        <v>59.8</v>
      </c>
      <c r="T31" s="8"/>
      <c r="U31" s="10"/>
      <c r="V31" s="8">
        <v>79</v>
      </c>
      <c r="W31" s="10">
        <v>215.21</v>
      </c>
      <c r="X31" s="8"/>
      <c r="Y31" s="10"/>
      <c r="Z31" s="8">
        <v>43</v>
      </c>
      <c r="AA31" s="10">
        <v>115.84</v>
      </c>
      <c r="AB31" s="41">
        <f t="shared" si="3"/>
        <v>578</v>
      </c>
      <c r="AC31" s="12">
        <f t="shared" si="4"/>
        <v>1216.28</v>
      </c>
    </row>
    <row r="32" spans="1:30" ht="18" customHeight="1" x14ac:dyDescent="0.25">
      <c r="A32" s="71"/>
      <c r="B32" s="43">
        <v>3043292158</v>
      </c>
      <c r="C32" s="7" t="s">
        <v>37</v>
      </c>
      <c r="D32" s="8">
        <v>0</v>
      </c>
      <c r="E32" s="9">
        <v>57.76</v>
      </c>
      <c r="F32" s="8">
        <v>0</v>
      </c>
      <c r="G32" s="10">
        <v>57.76</v>
      </c>
      <c r="H32" s="8">
        <v>33</v>
      </c>
      <c r="I32" s="10">
        <v>93.16</v>
      </c>
      <c r="J32" s="8">
        <v>50</v>
      </c>
      <c r="K32" s="10">
        <v>105.89</v>
      </c>
      <c r="L32" s="8">
        <v>72</v>
      </c>
      <c r="M32" s="10">
        <v>121.46</v>
      </c>
      <c r="N32" s="8">
        <v>61</v>
      </c>
      <c r="O32" s="10">
        <v>117.02</v>
      </c>
      <c r="P32" s="8">
        <v>35</v>
      </c>
      <c r="Q32" s="10">
        <v>94.98</v>
      </c>
      <c r="R32" s="8">
        <v>0</v>
      </c>
      <c r="S32" s="10">
        <v>59.88</v>
      </c>
      <c r="T32" s="8">
        <v>2</v>
      </c>
      <c r="U32" s="10">
        <v>62.56</v>
      </c>
      <c r="V32" s="8">
        <v>0</v>
      </c>
      <c r="W32" s="10">
        <v>59.86</v>
      </c>
      <c r="X32" s="8">
        <v>0</v>
      </c>
      <c r="Y32" s="10">
        <v>59.96</v>
      </c>
      <c r="Z32" s="8">
        <v>0</v>
      </c>
      <c r="AA32" s="10">
        <v>59.95</v>
      </c>
      <c r="AB32" s="41" t="s">
        <v>89</v>
      </c>
      <c r="AC32" s="12">
        <f t="shared" si="4"/>
        <v>950.24000000000012</v>
      </c>
    </row>
    <row r="33" spans="1:30" ht="18" customHeight="1" x14ac:dyDescent="0.25">
      <c r="A33" s="71"/>
      <c r="B33" s="43">
        <v>3043291908</v>
      </c>
      <c r="C33" s="7" t="s">
        <v>38</v>
      </c>
      <c r="D33" s="8">
        <v>0</v>
      </c>
      <c r="E33" s="9">
        <v>67.59</v>
      </c>
      <c r="F33" s="8">
        <v>0</v>
      </c>
      <c r="G33" s="10">
        <v>68.47</v>
      </c>
      <c r="H33" s="8">
        <v>14</v>
      </c>
      <c r="I33" s="10">
        <v>80.67</v>
      </c>
      <c r="J33" s="8">
        <v>223</v>
      </c>
      <c r="K33" s="10">
        <v>261.94</v>
      </c>
      <c r="L33" s="8">
        <v>305</v>
      </c>
      <c r="M33" s="10">
        <v>308.36</v>
      </c>
      <c r="N33" s="8">
        <v>336</v>
      </c>
      <c r="O33" s="10">
        <v>360.06</v>
      </c>
      <c r="P33" s="8">
        <v>288</v>
      </c>
      <c r="Q33" s="10">
        <v>328.1</v>
      </c>
      <c r="R33" s="8">
        <v>1</v>
      </c>
      <c r="S33" s="10">
        <v>68.61</v>
      </c>
      <c r="T33" s="8">
        <v>0</v>
      </c>
      <c r="U33" s="10">
        <v>66.569999999999993</v>
      </c>
      <c r="V33" s="8">
        <v>1</v>
      </c>
      <c r="W33" s="10">
        <v>85.04</v>
      </c>
      <c r="X33" s="8">
        <v>0</v>
      </c>
      <c r="Y33" s="10">
        <v>144</v>
      </c>
      <c r="Z33" s="8">
        <v>0</v>
      </c>
      <c r="AA33" s="10">
        <v>84.04</v>
      </c>
      <c r="AB33" s="41">
        <f t="shared" si="3"/>
        <v>1168</v>
      </c>
      <c r="AC33" s="12">
        <f t="shared" si="4"/>
        <v>1923.4499999999998</v>
      </c>
    </row>
    <row r="34" spans="1:30" ht="18" customHeight="1" thickBot="1" x14ac:dyDescent="0.3">
      <c r="A34" s="71"/>
      <c r="B34" s="44">
        <v>3043455375</v>
      </c>
      <c r="C34" s="21" t="s">
        <v>39</v>
      </c>
      <c r="D34" s="22">
        <v>7</v>
      </c>
      <c r="E34" s="23">
        <v>62.57</v>
      </c>
      <c r="F34" s="22">
        <v>3</v>
      </c>
      <c r="G34" s="24">
        <v>59.86</v>
      </c>
      <c r="H34" s="22">
        <v>4</v>
      </c>
      <c r="I34" s="24">
        <v>60.92</v>
      </c>
      <c r="J34" s="22">
        <v>6</v>
      </c>
      <c r="K34" s="24">
        <v>65.2</v>
      </c>
      <c r="L34" s="22">
        <v>48</v>
      </c>
      <c r="M34" s="24">
        <v>101.2</v>
      </c>
      <c r="N34" s="22">
        <v>17</v>
      </c>
      <c r="O34" s="24">
        <v>73.48</v>
      </c>
      <c r="P34" s="22">
        <v>28</v>
      </c>
      <c r="Q34" s="24">
        <v>84.78</v>
      </c>
      <c r="R34" s="22">
        <v>6</v>
      </c>
      <c r="S34" s="24">
        <v>66.14</v>
      </c>
      <c r="T34" s="22">
        <v>4</v>
      </c>
      <c r="U34" s="24">
        <v>63.52</v>
      </c>
      <c r="V34" s="22">
        <v>8</v>
      </c>
      <c r="W34" s="24">
        <v>69.73</v>
      </c>
      <c r="X34" s="22">
        <v>5</v>
      </c>
      <c r="Y34" s="24">
        <v>64.45</v>
      </c>
      <c r="Z34" s="22">
        <v>8</v>
      </c>
      <c r="AA34" s="24">
        <v>68.099999999999994</v>
      </c>
      <c r="AB34" s="41">
        <f t="shared" si="3"/>
        <v>144</v>
      </c>
      <c r="AC34" s="12">
        <f t="shared" si="4"/>
        <v>839.95</v>
      </c>
    </row>
    <row r="35" spans="1:30" ht="39.75" customHeight="1" thickBot="1" x14ac:dyDescent="0.3">
      <c r="A35" s="44"/>
      <c r="B35" s="37"/>
      <c r="C35" s="38" t="s">
        <v>84</v>
      </c>
      <c r="D35" s="36">
        <f t="shared" ref="D35:AA35" si="5">SUM(D25:D34)</f>
        <v>122</v>
      </c>
      <c r="E35" s="45">
        <f t="shared" si="5"/>
        <v>671.47000000000014</v>
      </c>
      <c r="F35" s="36">
        <f t="shared" si="5"/>
        <v>92.19</v>
      </c>
      <c r="G35" s="45">
        <f t="shared" si="5"/>
        <v>557.29999999999995</v>
      </c>
      <c r="H35" s="36">
        <f t="shared" si="5"/>
        <v>649</v>
      </c>
      <c r="I35" s="45">
        <f t="shared" si="5"/>
        <v>1217.4200000000003</v>
      </c>
      <c r="J35" s="36">
        <f t="shared" si="5"/>
        <v>919</v>
      </c>
      <c r="K35" s="45">
        <f t="shared" si="5"/>
        <v>1426.95</v>
      </c>
      <c r="L35" s="49">
        <f t="shared" si="5"/>
        <v>1929</v>
      </c>
      <c r="M35" s="45">
        <f t="shared" si="5"/>
        <v>2121.9599999999996</v>
      </c>
      <c r="N35" s="36">
        <f t="shared" si="5"/>
        <v>1871</v>
      </c>
      <c r="O35" s="45">
        <f t="shared" si="5"/>
        <v>2269.2000000000003</v>
      </c>
      <c r="P35" s="36">
        <f t="shared" si="5"/>
        <v>5973</v>
      </c>
      <c r="Q35" s="45">
        <f t="shared" si="5"/>
        <v>5968.1299999999992</v>
      </c>
      <c r="R35" s="36">
        <f t="shared" si="5"/>
        <v>63</v>
      </c>
      <c r="S35" s="45">
        <f t="shared" si="5"/>
        <v>663.55000000000007</v>
      </c>
      <c r="T35" s="36">
        <f t="shared" si="5"/>
        <v>6</v>
      </c>
      <c r="U35" s="45">
        <f t="shared" si="5"/>
        <v>192.65</v>
      </c>
      <c r="V35" s="36">
        <f t="shared" si="5"/>
        <v>194</v>
      </c>
      <c r="W35" s="45">
        <f t="shared" si="5"/>
        <v>3171.1500000000005</v>
      </c>
      <c r="X35" s="36">
        <f t="shared" si="5"/>
        <v>5</v>
      </c>
      <c r="Y35" s="45">
        <f t="shared" si="5"/>
        <v>268.41000000000003</v>
      </c>
      <c r="Z35" s="36">
        <f t="shared" si="5"/>
        <v>94</v>
      </c>
      <c r="AA35" s="45">
        <f t="shared" si="5"/>
        <v>729.41</v>
      </c>
      <c r="AB35" s="41">
        <f>SUM(AB25:AB34)</f>
        <v>11664.19</v>
      </c>
      <c r="AC35" s="12">
        <f>SUM(AC25:AC34)</f>
        <v>19257.600000000002</v>
      </c>
      <c r="AD35" s="17">
        <f>E35+G35+I35+K35+M35+O35+Q35+S35+U35+W35+Y35+AA35</f>
        <v>19257.599999999999</v>
      </c>
    </row>
    <row r="36" spans="1:30" ht="36.75" customHeight="1" x14ac:dyDescent="0.25">
      <c r="A36" s="44"/>
      <c r="B36" s="26" t="s">
        <v>51</v>
      </c>
      <c r="C36" s="31"/>
      <c r="D36" s="32"/>
      <c r="E36" s="33"/>
      <c r="F36" s="32"/>
      <c r="G36" s="34"/>
      <c r="H36" s="32"/>
      <c r="I36" s="34"/>
      <c r="J36" s="32"/>
      <c r="K36" s="34"/>
      <c r="L36" s="32"/>
      <c r="M36" s="34"/>
      <c r="N36" s="32"/>
      <c r="O36" s="34"/>
      <c r="P36" s="32"/>
      <c r="Q36" s="34"/>
      <c r="R36" s="32"/>
      <c r="S36" s="34"/>
      <c r="T36" s="32"/>
      <c r="U36" s="34"/>
      <c r="V36" s="32"/>
      <c r="W36" s="34"/>
      <c r="X36" s="32"/>
      <c r="Y36" s="34"/>
      <c r="Z36" s="32"/>
      <c r="AA36" s="34"/>
      <c r="AB36" s="41"/>
      <c r="AC36" s="12"/>
    </row>
    <row r="37" spans="1:30" ht="29.25" customHeight="1" x14ac:dyDescent="0.25">
      <c r="A37" s="14" t="s">
        <v>40</v>
      </c>
      <c r="B37" s="27" t="s">
        <v>52</v>
      </c>
      <c r="C37" s="7" t="s">
        <v>50</v>
      </c>
      <c r="D37" s="8">
        <v>2000</v>
      </c>
      <c r="E37" s="9">
        <v>72.5</v>
      </c>
      <c r="F37" s="8">
        <v>1000</v>
      </c>
      <c r="G37" s="10">
        <v>72.5</v>
      </c>
      <c r="H37" s="8">
        <v>3000</v>
      </c>
      <c r="I37" s="10">
        <v>72.5</v>
      </c>
      <c r="J37" s="8">
        <v>2000</v>
      </c>
      <c r="K37" s="10">
        <v>72.5</v>
      </c>
      <c r="L37" s="8">
        <v>1000</v>
      </c>
      <c r="M37" s="10">
        <v>72.5</v>
      </c>
      <c r="N37" s="8">
        <v>3000</v>
      </c>
      <c r="O37" s="10">
        <v>72.5</v>
      </c>
      <c r="P37" s="8">
        <v>2000</v>
      </c>
      <c r="Q37" s="10">
        <v>72.5</v>
      </c>
      <c r="R37" s="8">
        <v>2000</v>
      </c>
      <c r="S37" s="10">
        <v>72.5</v>
      </c>
      <c r="T37" s="8">
        <v>2000</v>
      </c>
      <c r="U37" s="10">
        <v>72.5</v>
      </c>
      <c r="V37" s="8">
        <v>2000</v>
      </c>
      <c r="W37" s="10">
        <v>79.5</v>
      </c>
      <c r="X37" s="8">
        <v>2000</v>
      </c>
      <c r="Y37" s="10">
        <v>72.5</v>
      </c>
      <c r="Z37" s="8">
        <v>2776</v>
      </c>
      <c r="AA37" s="10">
        <v>72.510000000000005</v>
      </c>
      <c r="AB37" s="41">
        <f t="shared" ref="AB37:AB49" si="6">D37+F37+H37+J37+L37+N37+P37+R37+T37+V37+X37+Z37</f>
        <v>24776</v>
      </c>
      <c r="AC37" s="12">
        <f>E37+G37+I37+K37+M37+O37+Q37+S37+U37+W37+Y37+AA37</f>
        <v>877.01</v>
      </c>
      <c r="AD37" s="2" t="s">
        <v>88</v>
      </c>
    </row>
    <row r="38" spans="1:30" ht="24.75" customHeight="1" x14ac:dyDescent="0.25">
      <c r="A38" s="7"/>
      <c r="B38" s="27" t="s">
        <v>53</v>
      </c>
      <c r="C38" s="7" t="s">
        <v>62</v>
      </c>
      <c r="D38" s="8">
        <v>0</v>
      </c>
      <c r="E38" s="9">
        <v>136.13999999999999</v>
      </c>
      <c r="F38" s="8">
        <v>1000</v>
      </c>
      <c r="G38" s="10">
        <v>138.06</v>
      </c>
      <c r="H38" s="8">
        <v>0</v>
      </c>
      <c r="I38" s="10">
        <v>138.06</v>
      </c>
      <c r="J38" s="8">
        <v>0</v>
      </c>
      <c r="K38" s="10">
        <v>138.06</v>
      </c>
      <c r="L38" s="8">
        <v>1000</v>
      </c>
      <c r="M38" s="10">
        <v>138.06</v>
      </c>
      <c r="N38" s="8">
        <v>0</v>
      </c>
      <c r="O38" s="10">
        <v>138.06</v>
      </c>
      <c r="P38" s="8">
        <v>0</v>
      </c>
      <c r="Q38" s="10">
        <v>138.06</v>
      </c>
      <c r="R38" s="8">
        <v>1000</v>
      </c>
      <c r="S38" s="10">
        <v>138.06</v>
      </c>
      <c r="T38" s="8">
        <v>0</v>
      </c>
      <c r="U38" s="10">
        <v>143.47</v>
      </c>
      <c r="V38" s="8">
        <v>1000</v>
      </c>
      <c r="W38" s="10">
        <v>138.06</v>
      </c>
      <c r="X38" s="8">
        <v>1000</v>
      </c>
      <c r="Y38" s="10">
        <v>138.06</v>
      </c>
      <c r="Z38" s="8">
        <v>1021</v>
      </c>
      <c r="AA38" s="10">
        <v>143.47</v>
      </c>
      <c r="AB38" s="41">
        <f t="shared" si="6"/>
        <v>6021</v>
      </c>
      <c r="AC38" s="12">
        <f t="shared" ref="AC38:AC49" si="7">E38+G38+I38+K38+M38+O38+Q38+S38+U38+W38+Y38+AA38</f>
        <v>1665.6199999999997</v>
      </c>
    </row>
    <row r="39" spans="1:30" ht="26.25" customHeight="1" x14ac:dyDescent="0.25">
      <c r="A39" s="14"/>
      <c r="B39" s="27" t="s">
        <v>54</v>
      </c>
      <c r="C39" s="7" t="s">
        <v>41</v>
      </c>
      <c r="D39" s="8">
        <v>0</v>
      </c>
      <c r="E39" s="9">
        <v>233.92</v>
      </c>
      <c r="F39" s="8">
        <v>1000</v>
      </c>
      <c r="G39" s="10">
        <v>246.8</v>
      </c>
      <c r="H39" s="8">
        <v>0</v>
      </c>
      <c r="I39" s="10">
        <v>246.8</v>
      </c>
      <c r="J39" s="8">
        <v>0</v>
      </c>
      <c r="K39" s="10">
        <v>246.8</v>
      </c>
      <c r="L39" s="8">
        <v>6000</v>
      </c>
      <c r="M39" s="10">
        <v>270.2</v>
      </c>
      <c r="N39" s="8">
        <v>0</v>
      </c>
      <c r="O39" s="10">
        <v>246.8</v>
      </c>
      <c r="P39" s="8">
        <v>1000</v>
      </c>
      <c r="Q39" s="10">
        <v>246.8</v>
      </c>
      <c r="R39" s="8">
        <v>0</v>
      </c>
      <c r="S39" s="10">
        <v>246.8</v>
      </c>
      <c r="T39" s="8">
        <v>2000</v>
      </c>
      <c r="U39" s="10">
        <v>261.18</v>
      </c>
      <c r="V39" s="8">
        <v>6000</v>
      </c>
      <c r="W39" s="10">
        <v>270.2</v>
      </c>
      <c r="X39" s="8">
        <v>5000</v>
      </c>
      <c r="Y39" s="10">
        <v>262.39999999999998</v>
      </c>
      <c r="Z39" s="8">
        <v>2000</v>
      </c>
      <c r="AA39" s="10">
        <v>261.18</v>
      </c>
      <c r="AB39" s="41">
        <f t="shared" si="6"/>
        <v>23000</v>
      </c>
      <c r="AC39" s="12">
        <f t="shared" si="7"/>
        <v>3039.8799999999997</v>
      </c>
    </row>
    <row r="40" spans="1:30" ht="22.5" customHeight="1" x14ac:dyDescent="0.25">
      <c r="A40" s="7"/>
      <c r="B40" s="27" t="s">
        <v>55</v>
      </c>
      <c r="C40" s="7" t="s">
        <v>22</v>
      </c>
      <c r="D40" s="8">
        <v>175000</v>
      </c>
      <c r="E40" s="9">
        <v>1742.05</v>
      </c>
      <c r="F40" s="8">
        <v>228000</v>
      </c>
      <c r="G40" s="10">
        <v>2164.79</v>
      </c>
      <c r="H40" s="8">
        <v>267000</v>
      </c>
      <c r="I40" s="10">
        <v>2468.9899999999998</v>
      </c>
      <c r="J40" s="8">
        <v>286000</v>
      </c>
      <c r="K40" s="10">
        <v>2617.19</v>
      </c>
      <c r="L40" s="29">
        <v>148000</v>
      </c>
      <c r="M40" s="10">
        <v>3085.19</v>
      </c>
      <c r="N40" s="29">
        <v>253000</v>
      </c>
      <c r="O40" s="10">
        <v>2359.79</v>
      </c>
      <c r="P40" s="29">
        <v>180000</v>
      </c>
      <c r="Q40" s="10">
        <v>1790.39</v>
      </c>
      <c r="R40" s="8">
        <v>210000</v>
      </c>
      <c r="S40" s="10">
        <v>2024.39</v>
      </c>
      <c r="T40" s="8">
        <v>184000</v>
      </c>
      <c r="U40" s="10">
        <v>1848.05</v>
      </c>
      <c r="V40" s="8">
        <v>96600</v>
      </c>
      <c r="W40" s="10">
        <v>2219.91</v>
      </c>
      <c r="X40" s="8">
        <v>10000</v>
      </c>
      <c r="Y40" s="10">
        <v>433.19</v>
      </c>
      <c r="Z40" s="8">
        <v>127000</v>
      </c>
      <c r="AA40" s="10">
        <v>1403.45</v>
      </c>
      <c r="AB40" s="41">
        <f t="shared" si="6"/>
        <v>2164600</v>
      </c>
      <c r="AC40" s="12">
        <f t="shared" si="7"/>
        <v>24157.379999999997</v>
      </c>
    </row>
    <row r="41" spans="1:30" ht="22.5" customHeight="1" x14ac:dyDescent="0.25">
      <c r="A41" s="14"/>
      <c r="B41" s="27" t="s">
        <v>56</v>
      </c>
      <c r="C41" s="7" t="s">
        <v>42</v>
      </c>
      <c r="D41" s="8">
        <v>1000</v>
      </c>
      <c r="E41" s="9">
        <v>131.93</v>
      </c>
      <c r="F41" s="29">
        <v>1000</v>
      </c>
      <c r="G41" s="10">
        <v>133.71</v>
      </c>
      <c r="H41" s="8">
        <v>2000</v>
      </c>
      <c r="I41" s="10">
        <v>133.71</v>
      </c>
      <c r="J41" s="8">
        <v>0</v>
      </c>
      <c r="K41" s="10">
        <v>133.71</v>
      </c>
      <c r="L41" s="8">
        <v>7000</v>
      </c>
      <c r="M41" s="10">
        <v>133.71</v>
      </c>
      <c r="N41" s="8">
        <v>1000</v>
      </c>
      <c r="O41" s="10">
        <v>133.71</v>
      </c>
      <c r="P41" s="8">
        <v>1000</v>
      </c>
      <c r="Q41" s="10">
        <v>133.71</v>
      </c>
      <c r="R41" s="8">
        <v>2000</v>
      </c>
      <c r="S41" s="10">
        <v>133.71</v>
      </c>
      <c r="T41" s="8">
        <v>1000</v>
      </c>
      <c r="U41" s="10">
        <v>138.76</v>
      </c>
      <c r="V41" s="8">
        <v>1000</v>
      </c>
      <c r="W41" s="10">
        <v>133.71</v>
      </c>
      <c r="X41" s="8">
        <v>1000</v>
      </c>
      <c r="Y41" s="10">
        <v>133.71</v>
      </c>
      <c r="Z41" s="8">
        <v>859</v>
      </c>
      <c r="AA41" s="10">
        <v>138.76</v>
      </c>
      <c r="AB41" s="41">
        <f t="shared" si="6"/>
        <v>18859</v>
      </c>
      <c r="AC41" s="12">
        <f t="shared" si="7"/>
        <v>1612.8400000000001</v>
      </c>
    </row>
    <row r="42" spans="1:30" ht="24" customHeight="1" x14ac:dyDescent="0.25">
      <c r="A42" s="14"/>
      <c r="B42" s="27" t="s">
        <v>57</v>
      </c>
      <c r="C42" s="7" t="s">
        <v>43</v>
      </c>
      <c r="D42" s="8">
        <v>0</v>
      </c>
      <c r="E42" s="9">
        <v>131.93</v>
      </c>
      <c r="F42" s="8">
        <v>0</v>
      </c>
      <c r="G42" s="10">
        <v>133.71</v>
      </c>
      <c r="H42" s="8">
        <v>1000</v>
      </c>
      <c r="I42" s="10">
        <v>133.71</v>
      </c>
      <c r="J42" s="8">
        <v>0</v>
      </c>
      <c r="K42" s="10">
        <v>133.71</v>
      </c>
      <c r="L42" s="8">
        <v>0</v>
      </c>
      <c r="M42" s="10">
        <v>133.71</v>
      </c>
      <c r="N42" s="8">
        <v>0</v>
      </c>
      <c r="O42" s="10">
        <v>133.71</v>
      </c>
      <c r="P42" s="8">
        <v>0</v>
      </c>
      <c r="Q42" s="10">
        <v>133.71</v>
      </c>
      <c r="R42" s="8">
        <v>0</v>
      </c>
      <c r="S42" s="10">
        <v>133.71</v>
      </c>
      <c r="T42" s="8">
        <v>1000</v>
      </c>
      <c r="U42" s="10">
        <v>138.76</v>
      </c>
      <c r="V42" s="8">
        <v>27000</v>
      </c>
      <c r="W42" s="10">
        <v>133.71</v>
      </c>
      <c r="X42" s="8">
        <v>28000</v>
      </c>
      <c r="Y42" s="10">
        <v>133.71</v>
      </c>
      <c r="Z42" s="8">
        <v>3724</v>
      </c>
      <c r="AA42" s="10">
        <v>144.41</v>
      </c>
      <c r="AB42" s="41">
        <f t="shared" si="6"/>
        <v>60724</v>
      </c>
      <c r="AC42" s="12">
        <f t="shared" si="7"/>
        <v>1618.4900000000002</v>
      </c>
    </row>
    <row r="43" spans="1:30" ht="32.25" customHeight="1" x14ac:dyDescent="0.25">
      <c r="A43" s="14" t="s">
        <v>47</v>
      </c>
      <c r="B43" s="27">
        <v>753</v>
      </c>
      <c r="C43" s="7" t="s">
        <v>44</v>
      </c>
      <c r="D43" s="8">
        <v>700</v>
      </c>
      <c r="E43" s="9">
        <v>86.16</v>
      </c>
      <c r="F43" s="8">
        <v>300</v>
      </c>
      <c r="G43" s="10">
        <v>83.45</v>
      </c>
      <c r="H43" s="8">
        <v>300</v>
      </c>
      <c r="I43" s="10">
        <v>83.45</v>
      </c>
      <c r="J43" s="8">
        <v>300</v>
      </c>
      <c r="K43" s="10">
        <v>83.45</v>
      </c>
      <c r="L43" s="8">
        <v>300</v>
      </c>
      <c r="M43" s="10">
        <v>83.45</v>
      </c>
      <c r="N43" s="8">
        <v>500</v>
      </c>
      <c r="O43" s="10">
        <v>84.8</v>
      </c>
      <c r="P43" s="8">
        <v>200</v>
      </c>
      <c r="Q43" s="10">
        <v>82.76</v>
      </c>
      <c r="R43" s="8">
        <v>400</v>
      </c>
      <c r="S43" s="10">
        <v>84.12</v>
      </c>
      <c r="T43" s="8">
        <v>500</v>
      </c>
      <c r="U43" s="10">
        <v>84.8</v>
      </c>
      <c r="V43" s="8">
        <v>400</v>
      </c>
      <c r="W43" s="10">
        <v>84.12</v>
      </c>
      <c r="X43" s="8">
        <v>400</v>
      </c>
      <c r="Y43" s="62">
        <v>84.12</v>
      </c>
      <c r="Z43" s="8">
        <v>500</v>
      </c>
      <c r="AA43" s="10">
        <v>89.83</v>
      </c>
      <c r="AB43" s="41">
        <f t="shared" si="6"/>
        <v>4800</v>
      </c>
      <c r="AC43" s="12">
        <f t="shared" si="7"/>
        <v>1014.51</v>
      </c>
    </row>
    <row r="44" spans="1:30" ht="29.25" customHeight="1" x14ac:dyDescent="0.25">
      <c r="A44" s="14" t="s">
        <v>48</v>
      </c>
      <c r="B44" s="27" t="s">
        <v>58</v>
      </c>
      <c r="C44" s="7" t="s">
        <v>27</v>
      </c>
      <c r="D44" s="8"/>
      <c r="E44" s="9"/>
      <c r="F44" s="8">
        <v>4</v>
      </c>
      <c r="G44" s="10">
        <v>91.7</v>
      </c>
      <c r="H44" s="8">
        <v>2</v>
      </c>
      <c r="I44" s="10">
        <v>64.400000000000006</v>
      </c>
      <c r="J44" s="8">
        <v>31</v>
      </c>
      <c r="K44" s="10">
        <v>336.05</v>
      </c>
      <c r="L44" s="8">
        <v>2</v>
      </c>
      <c r="M44" s="10">
        <v>73.5</v>
      </c>
      <c r="N44" s="8">
        <v>1</v>
      </c>
      <c r="O44" s="10">
        <v>64.400000000000006</v>
      </c>
      <c r="P44" s="8">
        <v>5</v>
      </c>
      <c r="Q44" s="10">
        <v>156.1</v>
      </c>
      <c r="R44" s="8">
        <v>3</v>
      </c>
      <c r="S44" s="10">
        <v>82.6</v>
      </c>
      <c r="T44" s="8">
        <v>1</v>
      </c>
      <c r="U44" s="10">
        <v>64.400000000000006</v>
      </c>
      <c r="V44" s="8">
        <v>2</v>
      </c>
      <c r="W44" s="10">
        <v>73.5</v>
      </c>
      <c r="X44" s="8">
        <v>1</v>
      </c>
      <c r="Y44" s="10">
        <v>64.400000000000006</v>
      </c>
      <c r="Z44" s="8">
        <v>6</v>
      </c>
      <c r="AA44" s="10">
        <v>109.9</v>
      </c>
      <c r="AB44" s="41">
        <f t="shared" si="6"/>
        <v>58</v>
      </c>
      <c r="AC44" s="12">
        <f t="shared" si="7"/>
        <v>1180.9500000000003</v>
      </c>
    </row>
    <row r="45" spans="1:30" ht="27" customHeight="1" x14ac:dyDescent="0.25">
      <c r="A45" s="14"/>
      <c r="B45" s="27" t="s">
        <v>73</v>
      </c>
      <c r="C45" s="7" t="s">
        <v>26</v>
      </c>
      <c r="D45" s="8"/>
      <c r="E45" s="9"/>
      <c r="F45" s="8"/>
      <c r="G45" s="10"/>
      <c r="H45" s="8"/>
      <c r="I45" s="10"/>
      <c r="J45" s="8"/>
      <c r="K45" s="10"/>
      <c r="L45" s="8"/>
      <c r="M45" s="10"/>
      <c r="N45" s="8"/>
      <c r="O45" s="10"/>
      <c r="P45" s="8"/>
      <c r="Q45" s="10"/>
      <c r="R45" s="8"/>
      <c r="S45" s="10"/>
      <c r="T45" s="8"/>
      <c r="U45" s="10"/>
      <c r="V45" s="8"/>
      <c r="W45" s="10"/>
      <c r="X45" s="8"/>
      <c r="Y45" s="10"/>
      <c r="Z45" s="8"/>
      <c r="AA45" s="10"/>
      <c r="AB45" s="41">
        <f t="shared" si="6"/>
        <v>0</v>
      </c>
      <c r="AC45" s="12">
        <f t="shared" si="7"/>
        <v>0</v>
      </c>
    </row>
    <row r="46" spans="1:30" ht="27" customHeight="1" x14ac:dyDescent="0.25">
      <c r="A46" s="14"/>
      <c r="B46" s="27" t="s">
        <v>76</v>
      </c>
      <c r="C46" s="7" t="s">
        <v>77</v>
      </c>
      <c r="D46" s="8"/>
      <c r="E46" s="9"/>
      <c r="F46" s="8">
        <v>2</v>
      </c>
      <c r="G46" s="10">
        <v>78.8</v>
      </c>
      <c r="H46" s="8">
        <v>0</v>
      </c>
      <c r="I46" s="10">
        <v>60.8</v>
      </c>
      <c r="J46" s="8">
        <v>1</v>
      </c>
      <c r="K46" s="10">
        <v>69.8</v>
      </c>
      <c r="L46" s="8">
        <v>0</v>
      </c>
      <c r="M46" s="10">
        <v>60.8</v>
      </c>
      <c r="N46" s="8">
        <v>2</v>
      </c>
      <c r="O46" s="10">
        <v>78.8</v>
      </c>
      <c r="P46" s="8">
        <v>1</v>
      </c>
      <c r="Q46" s="10">
        <v>130.6</v>
      </c>
      <c r="R46" s="8">
        <v>1</v>
      </c>
      <c r="S46" s="10">
        <v>69.8</v>
      </c>
      <c r="T46" s="8">
        <v>0</v>
      </c>
      <c r="U46" s="10">
        <v>60.8</v>
      </c>
      <c r="V46" s="8">
        <v>0</v>
      </c>
      <c r="W46" s="10">
        <v>60.8</v>
      </c>
      <c r="X46" s="8">
        <v>0</v>
      </c>
      <c r="Y46" s="10">
        <v>60.8</v>
      </c>
      <c r="Z46" s="8">
        <v>1</v>
      </c>
      <c r="AA46" s="10">
        <v>70.599999999999994</v>
      </c>
      <c r="AB46" s="41">
        <f t="shared" si="6"/>
        <v>8</v>
      </c>
      <c r="AC46" s="12">
        <f t="shared" si="7"/>
        <v>802.39999999999986</v>
      </c>
    </row>
    <row r="47" spans="1:30" ht="26.25" customHeight="1" x14ac:dyDescent="0.25">
      <c r="A47" s="11"/>
      <c r="B47" s="28" t="s">
        <v>59</v>
      </c>
      <c r="C47" s="7" t="s">
        <v>45</v>
      </c>
      <c r="D47" s="8"/>
      <c r="E47" s="9"/>
      <c r="F47" s="8">
        <v>9</v>
      </c>
      <c r="G47" s="10">
        <v>146.77000000000001</v>
      </c>
      <c r="H47" s="8">
        <v>8</v>
      </c>
      <c r="I47" s="10">
        <v>101.27</v>
      </c>
      <c r="J47" s="8">
        <v>4</v>
      </c>
      <c r="K47" s="10">
        <v>101.27</v>
      </c>
      <c r="L47" s="8">
        <v>1</v>
      </c>
      <c r="M47" s="10">
        <v>73.97</v>
      </c>
      <c r="N47" s="8">
        <v>39</v>
      </c>
      <c r="O47" s="10">
        <v>417.62</v>
      </c>
      <c r="P47" s="8">
        <v>11</v>
      </c>
      <c r="Q47" s="10">
        <v>229.84</v>
      </c>
      <c r="R47" s="8">
        <v>19</v>
      </c>
      <c r="S47" s="10">
        <v>237.62</v>
      </c>
      <c r="T47" s="8">
        <v>44</v>
      </c>
      <c r="U47" s="10">
        <v>587.62</v>
      </c>
      <c r="V47" s="8">
        <v>9</v>
      </c>
      <c r="W47" s="10">
        <v>146.77000000000001</v>
      </c>
      <c r="X47" s="8">
        <v>20</v>
      </c>
      <c r="Y47" s="10">
        <v>246.62</v>
      </c>
      <c r="Z47" s="8">
        <v>44</v>
      </c>
      <c r="AA47" s="10">
        <v>414.04</v>
      </c>
      <c r="AB47" s="41">
        <f t="shared" si="6"/>
        <v>208</v>
      </c>
      <c r="AC47" s="12">
        <f t="shared" si="7"/>
        <v>2703.41</v>
      </c>
    </row>
    <row r="48" spans="1:30" ht="26.25" customHeight="1" x14ac:dyDescent="0.25">
      <c r="A48" s="13" t="s">
        <v>78</v>
      </c>
      <c r="B48" s="28">
        <v>1413</v>
      </c>
      <c r="C48" s="21" t="s">
        <v>79</v>
      </c>
      <c r="D48" s="22">
        <v>1000</v>
      </c>
      <c r="E48" s="23">
        <v>90</v>
      </c>
      <c r="F48" s="22">
        <v>0</v>
      </c>
      <c r="G48" s="24">
        <v>90</v>
      </c>
      <c r="H48" s="22">
        <v>1000</v>
      </c>
      <c r="I48" s="24">
        <v>90</v>
      </c>
      <c r="J48" s="22">
        <v>13</v>
      </c>
      <c r="K48" s="24">
        <v>90</v>
      </c>
      <c r="L48" s="22">
        <v>0</v>
      </c>
      <c r="M48" s="24">
        <v>93</v>
      </c>
      <c r="N48" s="22">
        <v>1000</v>
      </c>
      <c r="O48" s="24">
        <v>93</v>
      </c>
      <c r="P48" s="22">
        <v>1000</v>
      </c>
      <c r="Q48" s="24">
        <v>93</v>
      </c>
      <c r="R48" s="22">
        <v>1000</v>
      </c>
      <c r="S48" s="24">
        <v>93</v>
      </c>
      <c r="T48" s="22">
        <v>1000</v>
      </c>
      <c r="U48" s="24">
        <v>93</v>
      </c>
      <c r="V48" s="22">
        <v>0</v>
      </c>
      <c r="W48" s="24">
        <v>93</v>
      </c>
      <c r="X48" s="22">
        <v>1000</v>
      </c>
      <c r="Y48" s="24">
        <v>93</v>
      </c>
      <c r="Z48" s="22">
        <v>6000</v>
      </c>
      <c r="AA48" s="24">
        <v>108</v>
      </c>
      <c r="AB48" s="41">
        <f t="shared" si="6"/>
        <v>13013</v>
      </c>
      <c r="AC48" s="12">
        <f t="shared" si="7"/>
        <v>1119</v>
      </c>
    </row>
    <row r="49" spans="1:30" ht="39" customHeight="1" thickBot="1" x14ac:dyDescent="0.3">
      <c r="A49" s="13" t="s">
        <v>49</v>
      </c>
      <c r="B49" s="39">
        <v>494</v>
      </c>
      <c r="C49" s="21" t="s">
        <v>46</v>
      </c>
      <c r="D49" s="22">
        <v>1200</v>
      </c>
      <c r="E49" s="23">
        <v>102.11</v>
      </c>
      <c r="F49" s="22">
        <v>1100</v>
      </c>
      <c r="G49" s="24">
        <v>100.3</v>
      </c>
      <c r="H49" s="22">
        <v>900</v>
      </c>
      <c r="I49" s="24">
        <v>96.68</v>
      </c>
      <c r="J49" s="22">
        <v>700</v>
      </c>
      <c r="K49" s="24">
        <v>93.06</v>
      </c>
      <c r="L49" s="22">
        <v>700</v>
      </c>
      <c r="M49" s="24">
        <v>93.06</v>
      </c>
      <c r="N49" s="22">
        <v>500</v>
      </c>
      <c r="O49" s="24">
        <v>89.45</v>
      </c>
      <c r="P49" s="22">
        <v>600</v>
      </c>
      <c r="Q49" s="24">
        <v>91.25</v>
      </c>
      <c r="R49" s="22">
        <v>1000</v>
      </c>
      <c r="S49" s="24">
        <v>94.49</v>
      </c>
      <c r="T49" s="22">
        <v>800</v>
      </c>
      <c r="U49" s="24">
        <v>94.87</v>
      </c>
      <c r="V49" s="22">
        <v>1000</v>
      </c>
      <c r="W49" s="24">
        <v>98.49</v>
      </c>
      <c r="X49" s="22">
        <v>1000</v>
      </c>
      <c r="Y49" s="24">
        <v>98.49</v>
      </c>
      <c r="Z49" s="22">
        <v>2700</v>
      </c>
      <c r="AA49" s="24">
        <v>129.24</v>
      </c>
      <c r="AB49" s="41">
        <f t="shared" si="6"/>
        <v>12200</v>
      </c>
      <c r="AC49" s="12">
        <f t="shared" si="7"/>
        <v>1181.49</v>
      </c>
      <c r="AD49" s="17"/>
    </row>
    <row r="50" spans="1:30" ht="33.75" customHeight="1" thickBot="1" x14ac:dyDescent="0.3">
      <c r="A50" s="19"/>
      <c r="B50" s="20"/>
      <c r="C50" s="38" t="s">
        <v>64</v>
      </c>
      <c r="D50" s="36">
        <f t="shared" ref="D50:AA50" si="8">SUM(D37:D49)</f>
        <v>180900</v>
      </c>
      <c r="E50" s="45">
        <f t="shared" si="8"/>
        <v>2726.7399999999993</v>
      </c>
      <c r="F50" s="36">
        <f t="shared" si="8"/>
        <v>233415</v>
      </c>
      <c r="G50" s="45">
        <f t="shared" si="8"/>
        <v>3480.59</v>
      </c>
      <c r="H50" s="36">
        <f t="shared" si="8"/>
        <v>275210</v>
      </c>
      <c r="I50" s="45">
        <f t="shared" si="8"/>
        <v>3690.37</v>
      </c>
      <c r="J50" s="36">
        <f t="shared" si="8"/>
        <v>289049</v>
      </c>
      <c r="K50" s="45">
        <f t="shared" si="8"/>
        <v>4115.6000000000004</v>
      </c>
      <c r="L50" s="36">
        <f t="shared" si="8"/>
        <v>164003</v>
      </c>
      <c r="M50" s="45">
        <f t="shared" si="8"/>
        <v>4311.1500000000005</v>
      </c>
      <c r="N50" s="36">
        <f t="shared" si="8"/>
        <v>259042</v>
      </c>
      <c r="O50" s="45">
        <f t="shared" si="8"/>
        <v>3912.6400000000003</v>
      </c>
      <c r="P50" s="36">
        <f t="shared" si="8"/>
        <v>185817</v>
      </c>
      <c r="Q50" s="45">
        <f t="shared" si="8"/>
        <v>3298.7200000000003</v>
      </c>
      <c r="R50" s="36">
        <f t="shared" si="8"/>
        <v>217423</v>
      </c>
      <c r="S50" s="45">
        <f t="shared" si="8"/>
        <v>3410.7999999999997</v>
      </c>
      <c r="T50" s="36">
        <f t="shared" si="8"/>
        <v>192345</v>
      </c>
      <c r="U50" s="45">
        <f t="shared" si="8"/>
        <v>3588.2100000000005</v>
      </c>
      <c r="V50" s="36">
        <f t="shared" si="8"/>
        <v>135011</v>
      </c>
      <c r="W50" s="45">
        <f t="shared" si="8"/>
        <v>3531.77</v>
      </c>
      <c r="X50" s="36">
        <f t="shared" si="8"/>
        <v>49421</v>
      </c>
      <c r="Y50" s="45">
        <f t="shared" si="8"/>
        <v>1821.0000000000002</v>
      </c>
      <c r="Z50" s="36">
        <f t="shared" si="8"/>
        <v>146631</v>
      </c>
      <c r="AA50" s="48">
        <f t="shared" si="8"/>
        <v>3085.3900000000003</v>
      </c>
      <c r="AB50" s="41">
        <f t="shared" ref="AB50" si="9">D50+F50+H50+J50+L50+N50+P50+R50+T50+V50+X50+Z50</f>
        <v>2328267</v>
      </c>
      <c r="AC50" s="12">
        <f t="shared" ref="AC50" si="10">E50+G50+I50+K50+M50+O50+Q50+S50+U50+W50+Y50+AA50</f>
        <v>40972.979999999996</v>
      </c>
      <c r="AD50" s="17">
        <f>E50+G50+I50+K50+M50+O50+Q50+S50+U50+W50+Y50+AA50</f>
        <v>40972.979999999996</v>
      </c>
    </row>
    <row r="51" spans="1:30" s="25" customFormat="1" ht="21" x14ac:dyDescent="0.35">
      <c r="A51" s="50"/>
      <c r="B51" s="51" t="s">
        <v>90</v>
      </c>
      <c r="C51" s="50"/>
    </row>
    <row r="52" spans="1:30" s="25" customFormat="1" ht="21" x14ac:dyDescent="0.35">
      <c r="A52" s="50"/>
      <c r="B52" s="52" t="s">
        <v>68</v>
      </c>
      <c r="C52" s="52"/>
    </row>
    <row r="53" spans="1:30" s="25" customFormat="1" ht="21" x14ac:dyDescent="0.35">
      <c r="A53" s="50"/>
      <c r="B53" s="52"/>
      <c r="C53" s="52"/>
    </row>
    <row r="54" spans="1:30" s="25" customFormat="1" ht="21" x14ac:dyDescent="0.35">
      <c r="A54" s="53" t="s">
        <v>65</v>
      </c>
      <c r="B54" s="59">
        <v>83682</v>
      </c>
      <c r="C54" s="61">
        <v>7357.95</v>
      </c>
      <c r="D54" s="58"/>
    </row>
    <row r="55" spans="1:30" s="25" customFormat="1" ht="21" x14ac:dyDescent="0.35">
      <c r="A55" s="53" t="s">
        <v>66</v>
      </c>
      <c r="B55" s="54">
        <v>94</v>
      </c>
      <c r="C55" s="55">
        <v>729.41</v>
      </c>
    </row>
    <row r="56" spans="1:30" s="25" customFormat="1" ht="21" x14ac:dyDescent="0.35">
      <c r="A56" s="53" t="s">
        <v>67</v>
      </c>
      <c r="B56" s="54">
        <v>146631</v>
      </c>
      <c r="C56" s="55">
        <v>3085.39</v>
      </c>
    </row>
    <row r="57" spans="1:30" s="25" customFormat="1" ht="21.75" thickBot="1" x14ac:dyDescent="0.4">
      <c r="A57" s="53" t="s">
        <v>70</v>
      </c>
      <c r="B57" s="54"/>
      <c r="C57" s="56">
        <f>SUM(C54:C56)</f>
        <v>11172.75</v>
      </c>
    </row>
    <row r="58" spans="1:30" s="25" customFormat="1" ht="21" x14ac:dyDescent="0.35">
      <c r="C58" s="57"/>
    </row>
  </sheetData>
  <mergeCells count="18">
    <mergeCell ref="A25:A34"/>
    <mergeCell ref="A1:C1"/>
    <mergeCell ref="V2:W2"/>
    <mergeCell ref="X2:Y2"/>
    <mergeCell ref="Z2:AA2"/>
    <mergeCell ref="A2:C2"/>
    <mergeCell ref="AB2:AC2"/>
    <mergeCell ref="A7:A23"/>
    <mergeCell ref="A4:A6"/>
    <mergeCell ref="L2:M2"/>
    <mergeCell ref="N2:O2"/>
    <mergeCell ref="P2:Q2"/>
    <mergeCell ref="R2:S2"/>
    <mergeCell ref="T2:U2"/>
    <mergeCell ref="D2:E2"/>
    <mergeCell ref="F2:G2"/>
    <mergeCell ref="H2:I2"/>
    <mergeCell ref="J2:K2"/>
  </mergeCells>
  <pageMargins left="0.7" right="0.7" top="0.75" bottom="0.75" header="0.3" footer="0.3"/>
  <pageSetup orientation="landscape" r:id="rId1"/>
  <webPublishItems count="1">
    <webPublishItem id="5734" divId="Copy of Copy of Utilities FY 15-16_5734" sourceType="sheet" destinationFile="\\192.168.1.219\home\Accounting\Utilities\Utilities FY 15-16 thru November.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B26"/>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Cindy</cp:lastModifiedBy>
  <cp:lastPrinted>2017-06-27T19:10:51Z</cp:lastPrinted>
  <dcterms:created xsi:type="dcterms:W3CDTF">2014-08-28T14:24:55Z</dcterms:created>
  <dcterms:modified xsi:type="dcterms:W3CDTF">2022-09-30T23:59:52Z</dcterms:modified>
</cp:coreProperties>
</file>